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Лист1!$9:$9</definedName>
    <definedName name="_xlnm.Print_Area" localSheetId="0">Лист1!$A$1:$AH$164</definedName>
  </definedNames>
  <calcPr calcId="114210" fullCalcOnLoad="1"/>
</workbook>
</file>

<file path=xl/calcChain.xml><?xml version="1.0" encoding="utf-8"?>
<calcChain xmlns="http://schemas.openxmlformats.org/spreadsheetml/2006/main">
  <c r="AH150" i="1"/>
  <c r="AG150"/>
  <c r="AH160"/>
  <c r="AG160"/>
  <c r="AH156"/>
  <c r="AG156"/>
  <c r="AH27"/>
  <c r="AH154"/>
  <c r="AG27"/>
  <c r="AG154"/>
  <c r="AH132"/>
  <c r="AG132"/>
  <c r="AH128"/>
  <c r="AG128"/>
  <c r="AH113"/>
  <c r="AG113"/>
  <c r="AH111"/>
  <c r="AG111"/>
  <c r="AH106"/>
  <c r="AG106"/>
  <c r="AH100"/>
  <c r="AG100"/>
  <c r="AH84"/>
  <c r="AH83"/>
  <c r="AG84"/>
  <c r="AG83"/>
  <c r="AH79"/>
  <c r="AH75"/>
  <c r="AG79"/>
  <c r="AG75"/>
  <c r="AH39"/>
  <c r="AG39"/>
  <c r="AH147"/>
  <c r="AH145"/>
  <c r="AG147"/>
  <c r="AG145"/>
  <c r="AH69"/>
  <c r="AG69"/>
  <c r="AH63"/>
  <c r="AG63"/>
  <c r="AH13"/>
  <c r="AH10"/>
  <c r="AG13"/>
  <c r="AG10"/>
  <c r="AF160"/>
  <c r="AE160"/>
  <c r="AF156"/>
  <c r="AE156"/>
  <c r="AF150"/>
  <c r="AE150"/>
  <c r="AF147"/>
  <c r="AE147"/>
  <c r="AF145"/>
  <c r="AE145"/>
  <c r="AF132"/>
  <c r="AE132"/>
  <c r="AF128"/>
  <c r="AE128"/>
  <c r="AF113"/>
  <c r="AE113"/>
  <c r="AF111"/>
  <c r="AE111"/>
  <c r="AF106"/>
  <c r="AE106"/>
  <c r="AF100"/>
  <c r="AE100"/>
  <c r="AE84"/>
  <c r="AE83"/>
  <c r="AF84"/>
  <c r="AF83"/>
  <c r="AF79"/>
  <c r="AE79"/>
  <c r="AF75"/>
  <c r="AE75"/>
  <c r="AF69"/>
  <c r="AE69"/>
  <c r="AF63"/>
  <c r="AE63"/>
  <c r="AF39"/>
  <c r="AE39"/>
  <c r="AF27"/>
  <c r="AF154"/>
  <c r="AE27"/>
  <c r="AE154"/>
  <c r="AF13"/>
  <c r="AE13"/>
  <c r="AE10"/>
  <c r="AF10"/>
  <c r="Y156"/>
  <c r="AD156"/>
  <c r="AC156"/>
  <c r="AD27"/>
  <c r="AD154"/>
  <c r="AC27"/>
  <c r="AC154"/>
  <c r="AD132"/>
  <c r="AC132"/>
  <c r="AD128"/>
  <c r="AC128"/>
  <c r="AD113"/>
  <c r="AD79"/>
  <c r="AD100"/>
  <c r="AD106"/>
  <c r="AD111"/>
  <c r="AD147"/>
  <c r="AD155"/>
  <c r="AC113"/>
  <c r="AC79"/>
  <c r="AC100"/>
  <c r="AC106"/>
  <c r="AC111"/>
  <c r="AC147"/>
  <c r="AC155"/>
  <c r="AD84"/>
  <c r="AD83"/>
  <c r="AC84"/>
  <c r="AD63"/>
  <c r="AC63"/>
  <c r="AD69"/>
  <c r="AC69"/>
  <c r="AC83"/>
  <c r="AH155"/>
  <c r="AG155"/>
  <c r="AH152"/>
  <c r="AG152"/>
  <c r="AF152"/>
  <c r="AF155"/>
  <c r="AE155"/>
  <c r="AE152"/>
  <c r="AD39"/>
  <c r="AC39"/>
  <c r="AD75"/>
  <c r="AC75"/>
  <c r="AC145"/>
  <c r="AD145"/>
  <c r="AD150"/>
  <c r="AC150"/>
  <c r="AB150"/>
  <c r="AD13"/>
  <c r="AC13"/>
  <c r="AC10"/>
  <c r="AC152"/>
  <c r="X63"/>
  <c r="AA132"/>
  <c r="X132"/>
  <c r="Z132"/>
  <c r="Y132"/>
  <c r="X128"/>
  <c r="X84"/>
  <c r="X69"/>
  <c r="X39"/>
  <c r="X27"/>
  <c r="AA156"/>
  <c r="AA27"/>
  <c r="AA154"/>
  <c r="AA79"/>
  <c r="AA75"/>
  <c r="AA106"/>
  <c r="Z106"/>
  <c r="AA111"/>
  <c r="AA113"/>
  <c r="AA128"/>
  <c r="Z128"/>
  <c r="Y128"/>
  <c r="Z113"/>
  <c r="Y113"/>
  <c r="Z111"/>
  <c r="Y111"/>
  <c r="Y106"/>
  <c r="AA100"/>
  <c r="Z100"/>
  <c r="Y100"/>
  <c r="AA84"/>
  <c r="AA83"/>
  <c r="Z84"/>
  <c r="Y84"/>
  <c r="Z79"/>
  <c r="Y79"/>
  <c r="Y75"/>
  <c r="Z147"/>
  <c r="Y147"/>
  <c r="Z145"/>
  <c r="Y145"/>
  <c r="Z69"/>
  <c r="Y69"/>
  <c r="Z63"/>
  <c r="Y63"/>
  <c r="AA13"/>
  <c r="AA10"/>
  <c r="AA39"/>
  <c r="Z39"/>
  <c r="Y39"/>
  <c r="Z27"/>
  <c r="Z154"/>
  <c r="Y27"/>
  <c r="Z13"/>
  <c r="Y13"/>
  <c r="Z10"/>
  <c r="Y10"/>
  <c r="Z156"/>
  <c r="Y154"/>
  <c r="Z150"/>
  <c r="Y150"/>
  <c r="V156"/>
  <c r="U156"/>
  <c r="V150"/>
  <c r="U150"/>
  <c r="V147"/>
  <c r="V145"/>
  <c r="U147"/>
  <c r="U145"/>
  <c r="V132"/>
  <c r="U132"/>
  <c r="V128"/>
  <c r="U128"/>
  <c r="V113"/>
  <c r="U113"/>
  <c r="V111"/>
  <c r="U111"/>
  <c r="V106"/>
  <c r="U106"/>
  <c r="V100"/>
  <c r="U100"/>
  <c r="V84"/>
  <c r="V83"/>
  <c r="U84"/>
  <c r="U83"/>
  <c r="V79"/>
  <c r="U79"/>
  <c r="V75"/>
  <c r="U75"/>
  <c r="V69"/>
  <c r="U69"/>
  <c r="V63"/>
  <c r="U63"/>
  <c r="V39"/>
  <c r="U39"/>
  <c r="V27"/>
  <c r="V154"/>
  <c r="U27"/>
  <c r="U154"/>
  <c r="V13"/>
  <c r="U13"/>
  <c r="V10"/>
  <c r="U10"/>
  <c r="T156"/>
  <c r="S156"/>
  <c r="T150"/>
  <c r="S150"/>
  <c r="T147"/>
  <c r="S147"/>
  <c r="T145"/>
  <c r="S145"/>
  <c r="T132"/>
  <c r="S132"/>
  <c r="T128"/>
  <c r="S128"/>
  <c r="T113"/>
  <c r="S113"/>
  <c r="T111"/>
  <c r="S111"/>
  <c r="T106"/>
  <c r="S106"/>
  <c r="T100"/>
  <c r="S100"/>
  <c r="T84"/>
  <c r="S84"/>
  <c r="S83"/>
  <c r="T79"/>
  <c r="S79"/>
  <c r="T75"/>
  <c r="S75"/>
  <c r="T69"/>
  <c r="S69"/>
  <c r="T63"/>
  <c r="S63"/>
  <c r="T39"/>
  <c r="S39"/>
  <c r="T27"/>
  <c r="T154"/>
  <c r="S27"/>
  <c r="S154"/>
  <c r="T13"/>
  <c r="T10"/>
  <c r="S13"/>
  <c r="S10"/>
  <c r="Q156"/>
  <c r="P156"/>
  <c r="Q150"/>
  <c r="P150"/>
  <c r="Q147"/>
  <c r="P147"/>
  <c r="Q145"/>
  <c r="P145"/>
  <c r="Q132"/>
  <c r="P132"/>
  <c r="Q128"/>
  <c r="P128"/>
  <c r="Q113"/>
  <c r="P113"/>
  <c r="Q111"/>
  <c r="P111"/>
  <c r="Q106"/>
  <c r="P106"/>
  <c r="Q100"/>
  <c r="P100"/>
  <c r="Q84"/>
  <c r="Q83"/>
  <c r="P84"/>
  <c r="P83"/>
  <c r="Q79"/>
  <c r="Q155"/>
  <c r="P79"/>
  <c r="Q69"/>
  <c r="P69"/>
  <c r="Q63"/>
  <c r="P63"/>
  <c r="Q39"/>
  <c r="P39"/>
  <c r="Q27"/>
  <c r="Q154"/>
  <c r="P27"/>
  <c r="P154"/>
  <c r="Q13"/>
  <c r="Q10"/>
  <c r="P13"/>
  <c r="P10"/>
  <c r="AA155"/>
  <c r="AD10"/>
  <c r="AD152"/>
  <c r="AA152"/>
  <c r="U155"/>
  <c r="U152"/>
  <c r="V155"/>
  <c r="Z83"/>
  <c r="Z155"/>
  <c r="Y83"/>
  <c r="Y152"/>
  <c r="Y155"/>
  <c r="Z75"/>
  <c r="V152"/>
  <c r="P155"/>
  <c r="T83"/>
  <c r="T152"/>
  <c r="T155"/>
  <c r="S155"/>
  <c r="S152"/>
  <c r="P75"/>
  <c r="Q75"/>
  <c r="Q152"/>
  <c r="P152"/>
  <c r="N71"/>
  <c r="N68"/>
  <c r="O156"/>
  <c r="O150"/>
  <c r="O147"/>
  <c r="O145"/>
  <c r="O132"/>
  <c r="O128"/>
  <c r="O113"/>
  <c r="O111"/>
  <c r="O106"/>
  <c r="O100"/>
  <c r="O84"/>
  <c r="O79"/>
  <c r="O75"/>
  <c r="O69"/>
  <c r="O63"/>
  <c r="O39"/>
  <c r="O27"/>
  <c r="O154"/>
  <c r="O13"/>
  <c r="N13"/>
  <c r="N27"/>
  <c r="N154"/>
  <c r="N39"/>
  <c r="N63"/>
  <c r="N69"/>
  <c r="N79"/>
  <c r="N75"/>
  <c r="N84"/>
  <c r="N100"/>
  <c r="N106"/>
  <c r="N113"/>
  <c r="N111"/>
  <c r="N132"/>
  <c r="N128"/>
  <c r="N150"/>
  <c r="N156"/>
  <c r="L156"/>
  <c r="Z152"/>
  <c r="N10"/>
  <c r="O10"/>
  <c r="O83"/>
  <c r="N83"/>
  <c r="O155"/>
  <c r="I149"/>
  <c r="N149"/>
  <c r="N147"/>
  <c r="N155"/>
  <c r="I148"/>
  <c r="I146"/>
  <c r="L132"/>
  <c r="J132"/>
  <c r="O152"/>
  <c r="N145"/>
  <c r="N152"/>
  <c r="J150"/>
  <c r="I150"/>
  <c r="J147"/>
  <c r="I147"/>
  <c r="J145"/>
  <c r="I145"/>
  <c r="J128"/>
  <c r="J113"/>
  <c r="J111"/>
  <c r="J106"/>
  <c r="J100"/>
  <c r="J84"/>
  <c r="J79"/>
  <c r="J75"/>
  <c r="J69"/>
  <c r="I69"/>
  <c r="J63"/>
  <c r="I63"/>
  <c r="J39"/>
  <c r="I39"/>
  <c r="L63"/>
  <c r="L69"/>
  <c r="L79"/>
  <c r="L84"/>
  <c r="L100"/>
  <c r="L106"/>
  <c r="L111"/>
  <c r="L113"/>
  <c r="L128"/>
  <c r="L147"/>
  <c r="L145"/>
  <c r="L150"/>
  <c r="L39"/>
  <c r="L27"/>
  <c r="L154"/>
  <c r="L13"/>
  <c r="J27"/>
  <c r="J13"/>
  <c r="J83"/>
  <c r="J10"/>
  <c r="L10"/>
  <c r="L83"/>
  <c r="J152"/>
  <c r="L75"/>
  <c r="L155"/>
  <c r="L152"/>
  <c r="D132"/>
  <c r="D69"/>
  <c r="D113"/>
  <c r="D106"/>
  <c r="D100"/>
  <c r="D39"/>
  <c r="G11"/>
  <c r="E13"/>
  <c r="H13"/>
  <c r="G14"/>
  <c r="I14"/>
  <c r="G16"/>
  <c r="I16"/>
  <c r="G18"/>
  <c r="I18"/>
  <c r="G20"/>
  <c r="I20"/>
  <c r="G22"/>
  <c r="I22"/>
  <c r="G23"/>
  <c r="I23"/>
  <c r="G25"/>
  <c r="E27"/>
  <c r="H27"/>
  <c r="G28"/>
  <c r="G30"/>
  <c r="I30"/>
  <c r="G31"/>
  <c r="I31"/>
  <c r="G33"/>
  <c r="I33"/>
  <c r="G37"/>
  <c r="I37"/>
  <c r="E39"/>
  <c r="H39"/>
  <c r="G45"/>
  <c r="G53"/>
  <c r="G54"/>
  <c r="E63"/>
  <c r="H63"/>
  <c r="G64"/>
  <c r="G68"/>
  <c r="E69"/>
  <c r="H69"/>
  <c r="G71"/>
  <c r="G74"/>
  <c r="G76"/>
  <c r="E79"/>
  <c r="E75"/>
  <c r="H79"/>
  <c r="H75"/>
  <c r="G80"/>
  <c r="I80"/>
  <c r="G82"/>
  <c r="I82"/>
  <c r="E84"/>
  <c r="H84"/>
  <c r="G85"/>
  <c r="I85"/>
  <c r="G88"/>
  <c r="I88"/>
  <c r="G89"/>
  <c r="I89"/>
  <c r="G90"/>
  <c r="I90"/>
  <c r="G91"/>
  <c r="I91"/>
  <c r="G92"/>
  <c r="I92"/>
  <c r="G93"/>
  <c r="I93"/>
  <c r="G94"/>
  <c r="I94"/>
  <c r="G95"/>
  <c r="I95"/>
  <c r="G96"/>
  <c r="I96"/>
  <c r="G97"/>
  <c r="I97"/>
  <c r="G98"/>
  <c r="I98"/>
  <c r="G99"/>
  <c r="E100"/>
  <c r="H100"/>
  <c r="G101"/>
  <c r="I101"/>
  <c r="G102"/>
  <c r="I102"/>
  <c r="G103"/>
  <c r="I103"/>
  <c r="E106"/>
  <c r="H106"/>
  <c r="G107"/>
  <c r="I107"/>
  <c r="G109"/>
  <c r="I109"/>
  <c r="E111"/>
  <c r="H111"/>
  <c r="G112"/>
  <c r="E113"/>
  <c r="H113"/>
  <c r="G114"/>
  <c r="E128"/>
  <c r="H128"/>
  <c r="G129"/>
  <c r="I129"/>
  <c r="G131"/>
  <c r="I131"/>
  <c r="E132"/>
  <c r="H132"/>
  <c r="G133"/>
  <c r="I133"/>
  <c r="G134"/>
  <c r="I134"/>
  <c r="G135"/>
  <c r="I135"/>
  <c r="G136"/>
  <c r="I136"/>
  <c r="G137"/>
  <c r="I137"/>
  <c r="G138"/>
  <c r="G139"/>
  <c r="I139"/>
  <c r="G140"/>
  <c r="I140"/>
  <c r="G141"/>
  <c r="I141"/>
  <c r="G142"/>
  <c r="I142"/>
  <c r="G146"/>
  <c r="E147"/>
  <c r="E145"/>
  <c r="H147"/>
  <c r="H145"/>
  <c r="G148"/>
  <c r="G149"/>
  <c r="E150"/>
  <c r="H150"/>
  <c r="G151"/>
  <c r="G150"/>
  <c r="H10"/>
  <c r="E10"/>
  <c r="I11"/>
  <c r="G111"/>
  <c r="I112"/>
  <c r="I111"/>
  <c r="I100"/>
  <c r="I132"/>
  <c r="I128"/>
  <c r="I106"/>
  <c r="I84"/>
  <c r="I79"/>
  <c r="I75"/>
  <c r="I27"/>
  <c r="I13"/>
  <c r="G113"/>
  <c r="I114"/>
  <c r="I113"/>
  <c r="G128"/>
  <c r="G106"/>
  <c r="G69"/>
  <c r="G132"/>
  <c r="G84"/>
  <c r="E83"/>
  <c r="G79"/>
  <c r="G75"/>
  <c r="G39"/>
  <c r="G147"/>
  <c r="G145"/>
  <c r="G100"/>
  <c r="H83"/>
  <c r="G63"/>
  <c r="G27"/>
  <c r="G13"/>
  <c r="K45"/>
  <c r="M52"/>
  <c r="K53"/>
  <c r="K151"/>
  <c r="K150"/>
  <c r="K149"/>
  <c r="K148"/>
  <c r="K146"/>
  <c r="K142"/>
  <c r="K141"/>
  <c r="K140"/>
  <c r="K139"/>
  <c r="K138"/>
  <c r="K137"/>
  <c r="K136"/>
  <c r="K134"/>
  <c r="K133"/>
  <c r="K131"/>
  <c r="K129"/>
  <c r="K114"/>
  <c r="K113"/>
  <c r="K112"/>
  <c r="K111"/>
  <c r="K109"/>
  <c r="K107"/>
  <c r="K103"/>
  <c r="K102"/>
  <c r="K101"/>
  <c r="K99"/>
  <c r="K98"/>
  <c r="K96"/>
  <c r="K95"/>
  <c r="K94"/>
  <c r="K93"/>
  <c r="K92"/>
  <c r="K91"/>
  <c r="K90"/>
  <c r="K89"/>
  <c r="K88"/>
  <c r="K82"/>
  <c r="K80"/>
  <c r="K74"/>
  <c r="K71"/>
  <c r="K68"/>
  <c r="K64"/>
  <c r="K54"/>
  <c r="K37"/>
  <c r="K31"/>
  <c r="K28"/>
  <c r="K25"/>
  <c r="K23"/>
  <c r="K22"/>
  <c r="K20"/>
  <c r="K18"/>
  <c r="K16"/>
  <c r="K14"/>
  <c r="K11"/>
  <c r="D147"/>
  <c r="D145"/>
  <c r="D13"/>
  <c r="G10"/>
  <c r="I10"/>
  <c r="K69"/>
  <c r="K156"/>
  <c r="M56"/>
  <c r="I83"/>
  <c r="I152"/>
  <c r="K132"/>
  <c r="E152"/>
  <c r="H152"/>
  <c r="G83"/>
  <c r="K84"/>
  <c r="K128"/>
  <c r="K100"/>
  <c r="K79"/>
  <c r="K106"/>
  <c r="K39"/>
  <c r="K27"/>
  <c r="K154"/>
  <c r="K63"/>
  <c r="K147"/>
  <c r="K145"/>
  <c r="K13"/>
  <c r="D27"/>
  <c r="D10"/>
  <c r="K10"/>
  <c r="K75"/>
  <c r="K155"/>
  <c r="G152"/>
  <c r="K83"/>
  <c r="D84"/>
  <c r="D128"/>
  <c r="D79"/>
  <c r="D111"/>
  <c r="D150"/>
  <c r="D63"/>
  <c r="K152"/>
  <c r="D83"/>
  <c r="D75"/>
  <c r="D152"/>
</calcChain>
</file>

<file path=xl/sharedStrings.xml><?xml version="1.0" encoding="utf-8"?>
<sst xmlns="http://schemas.openxmlformats.org/spreadsheetml/2006/main" count="325" uniqueCount="242">
  <si>
    <t>Найменування об'єкта відповідно до проектно-кошторисної документації</t>
  </si>
  <si>
    <t>0210000</t>
  </si>
  <si>
    <t>0210160</t>
  </si>
  <si>
    <t>0217670</t>
  </si>
  <si>
    <t>Поповнення статутного фонду КП «Прилукижитлобуд»</t>
  </si>
  <si>
    <t>Поповнення статутного фонду КП "Послуга"</t>
  </si>
  <si>
    <t>Поповнення статутного фонду КП"Шкільний"</t>
  </si>
  <si>
    <t>0800000</t>
  </si>
  <si>
    <t>0813031</t>
  </si>
  <si>
    <t>Капітальні трансферти населенню</t>
  </si>
  <si>
    <t>0813242</t>
  </si>
  <si>
    <t>1000000</t>
  </si>
  <si>
    <t>1014030</t>
  </si>
  <si>
    <t>1014060</t>
  </si>
  <si>
    <t>Капітальний ремонт доріг</t>
  </si>
  <si>
    <t xml:space="preserve"> Виготовлення ПКД по об"єкту ; "Капітальний ремонт дорожнього покриття проїзної частини вул. Незалежності у м. Прилуки Чернігівської області» </t>
  </si>
  <si>
    <t>Виготовлення ПКД по об"єкту :"Капітальний ремонт дорожнього покриття проїзної частини вул. Польвої (від вул. Чехова до вул. Костянтинівської) у м. Прилуки Чернігівської області з поданням та проходженням експертизи</t>
  </si>
  <si>
    <t>Виготовлення ПКД по об"єкту «Реконструкція магазину №91 «Овочі» під дитячий гімнастичний центр по вул. Вокзальній, 35 Б в м. Прилуки Чернігівської області. Коригування</t>
  </si>
  <si>
    <t>Виготовлення ПКД по об"єкту: Будівництво західної трибуни основного футбольного поля за адресою: вул. Пушкіна, 104, м. Прилуки Чернігівської області. Коригування</t>
  </si>
  <si>
    <t>1600000</t>
  </si>
  <si>
    <t>1610160</t>
  </si>
  <si>
    <t>1617350</t>
  </si>
  <si>
    <t>Виконання робіт з розробки проектно-кошторисної документації по обєкту Будівництва інженерних споруд та благоустрою (поліпшення технічного стану) р.Удай в межах м.Прилуки Чернігівської області (стадія проект та стадія робочий проект перша черга)</t>
  </si>
  <si>
    <t xml:space="preserve">Виконання  робіт з розробки  проектно-кошторисної документації (стадія ТЕО) та виконання інженерно-геологічних вишукувань по обєкту: Будівництво автомобільної дороги "Південно-західний обхід м. Прилуки" на ділянці від автомобільної дороги загального користування державного значення  Р-67 Чернігів-Ніжин-Прилуки-Пирятин до автомобільної дороги загального користування державного значення Т-25-30 Прилуки-Варва-Срібне-Обухове, в Чернігівській області </t>
  </si>
  <si>
    <t>3710000</t>
  </si>
  <si>
    <t>3710160</t>
  </si>
  <si>
    <t>Усього</t>
  </si>
  <si>
    <t>Бібліотека</t>
  </si>
  <si>
    <t>Будинок культури</t>
  </si>
  <si>
    <t>УКБ</t>
  </si>
  <si>
    <t>УЖКГ</t>
  </si>
  <si>
    <t xml:space="preserve">Фінансове управління </t>
  </si>
  <si>
    <t>0218110</t>
  </si>
  <si>
    <t>0216090</t>
  </si>
  <si>
    <t xml:space="preserve">На придбання ручних гідравлічних ножиць типу HSS-100B                           </t>
  </si>
  <si>
    <t xml:space="preserve">Для придбання контейнерів роздільного збору сміття                         </t>
  </si>
  <si>
    <t xml:space="preserve">Для ЦНТТМ на придбання ноутбуків                                                     </t>
  </si>
  <si>
    <t xml:space="preserve">Для ЦНТТМ на придбання базових наборів-конструкторів роботів     </t>
  </si>
  <si>
    <t xml:space="preserve"> Для поповнення статутного фонду КП «Муніципальний контроль</t>
  </si>
  <si>
    <t xml:space="preserve"> Для придбання апарату штучної вентиляції легень для новонароджених</t>
  </si>
  <si>
    <t xml:space="preserve"> Для придбання апарату для ультразвукової діагностики в комплектації для акушерсько-гінекологічної допомоги                                                              </t>
  </si>
  <si>
    <t xml:space="preserve">Для придбання стола операційного ортопедичного                              </t>
  </si>
  <si>
    <t>За рахунок залишку субвенції на здійснення заходів щодо соціально-економічного розвитку окремих територій «Будівництво ІІ корпусу школи-гімназії та реконструкця існуючого по вул. Київській, 190, в м. Прилуки Чернігівської області (І черга – будівництво ІІ корпусу)»</t>
  </si>
  <si>
    <t xml:space="preserve">Співфінансування по об’єкту «Будівництво ІІ корпусу школи-гімназії та реконструкція існуючого по вул Київській, 190, в м. Притлуки Чернігівської області (І черга – будівництво ІІ корпусу)»                                                                                     </t>
  </si>
  <si>
    <t xml:space="preserve">Будівництво громадської вбиральні в центральній частині м. Прилуки Чернігівської області»                                                                                      </t>
  </si>
  <si>
    <t xml:space="preserve">«Будівництво зовнішньої водовідвідної мережі вул. Костянтинівської в  м. Прилуки Чернігівської обл.»                                                                                             </t>
  </si>
  <si>
    <t xml:space="preserve">«Будівництво зовнішньої водовідвідної мережі перехрестя вул. Боброва, вул. Густинська  в  м. Прилуки Чернігівської області»                                          </t>
  </si>
  <si>
    <t xml:space="preserve">«Капітальний ремонт покриття даху терапевтичного корпусу КЛПЗ «ЦПМЛ» по вул. Київській, 56 в м. Прилуки Чернігівської області»                                  </t>
  </si>
  <si>
    <t>Капітальний ремонт будівлі НВК №15 (вимощення, система водовідведення з даху) за адресою: ІІ провулок Миколаївський, 14А в м. Прилуки Чернігівської області»</t>
  </si>
  <si>
    <t xml:space="preserve">Будівництво залізничного переїзду по вул. Челюскінців (1 км ПК9) у м. Прилуки з поданням та проходженням експертизи»                                                          </t>
  </si>
  <si>
    <t xml:space="preserve">«Капітальний ремонт дорожнього покриття проїзної частини вул. Житньої (від вул. Богунської до вул. Костянтинівської) в м. Прилуки Чернігівської області» з поданням та проходженням експертизи                                                                                </t>
  </si>
  <si>
    <t xml:space="preserve">Капітальний ремонт(вимощення, стіни, дах) приміщення ЗОШ І-ІІІ ступенів № 7 по вул. Земській, 36 в м. Прилуки Чернігівської області»                               </t>
  </si>
  <si>
    <t xml:space="preserve"> Для проведення археологічної експертизи (розвідки) земельної ділянки під об’єкт «Будівництво громадської вбиральні в центральній частині м. Прилуки Чернігівської області»                                                                                                                 </t>
  </si>
  <si>
    <t xml:space="preserve"> Для виготовлення проектно-кошторисної документації робочого проекту по об’єкту:
- «Капітальний ремонт житлового будинку (закріплення грунту основи фундаменту методом цементації) по вул. Юрія Коптєва, 60 в м. Прилуки Чернігівської області»
</t>
  </si>
  <si>
    <t xml:space="preserve">за рахунок залишку субвенції  на здійснення заходів щодо соціально-економічного розвитку окремих територій)«Капітальний ремонт (заміна вікон) гімназії №5 по вул. Вокзальна, 22 в м. Прилуки Чернігівської області»                                                   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</si>
  <si>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територій)«Реконструкція магазину №91 «Овочі» під дитячий гімнастичний центр по вул. Вокзальній, 35Б в м. Прилуки Чернігівської області»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</si>
  <si>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територій)«Будівництво західної трибуни основного футбольного поля за адресою: вул. Пушкіна, 104 в м. Прилуки Чернігівської області»                                        </t>
  </si>
  <si>
    <t>Співфінансування«Капітальний ремонт (заміна вікон) гімназії №5 по вул. Вокзальна, 22 в м. Прилуки Чернігівської області</t>
  </si>
  <si>
    <t xml:space="preserve">Співфінансування«Реконструкція магазину №91 «Овочі» під дитячий гімнастичний центр по вул. Вокзальній, 35Б в м. Прилуки Чернігівської області»                                         </t>
  </si>
  <si>
    <t xml:space="preserve">Співфінансування "Будівництво західної трибуни основного футбольного поля за адресою: вул. Пушкіна, 104 в м. Прилуки Чернігівської області"                                            </t>
  </si>
  <si>
    <t xml:space="preserve"> Співфінансування«Капітальний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    </t>
  </si>
  <si>
    <t>Для поповнення статутного фонду КП «Міськсвітло</t>
  </si>
  <si>
    <t xml:space="preserve">Для придбання стійки лапораскопічної в базовій комплектації          </t>
  </si>
  <si>
    <t>0212010</t>
  </si>
  <si>
    <t>0212100</t>
  </si>
  <si>
    <t>.060000</t>
  </si>
  <si>
    <t>Управління освіти</t>
  </si>
  <si>
    <t>Капітальні видатки / комп"ют техника/</t>
  </si>
  <si>
    <t>Капітальні видатки/муз інстр , мікшерний пульт</t>
  </si>
  <si>
    <t xml:space="preserve">Управління архітектури </t>
  </si>
  <si>
    <t xml:space="preserve">Відділ культури  </t>
  </si>
  <si>
    <t>Управління праці</t>
  </si>
  <si>
    <t>Виконком</t>
  </si>
  <si>
    <t>Стоматологічне установка</t>
  </si>
  <si>
    <t>відеокамери</t>
  </si>
  <si>
    <t>трактор</t>
  </si>
  <si>
    <t>200 автомобіль</t>
  </si>
  <si>
    <t>800 автомоб+          500 шасі</t>
  </si>
  <si>
    <t>перероз</t>
  </si>
  <si>
    <t>вз</t>
  </si>
  <si>
    <t>В/З</t>
  </si>
  <si>
    <t>перерозпод ЗФ</t>
  </si>
  <si>
    <t>зал суб</t>
  </si>
  <si>
    <t>ПКД по об`єкту: 
-  "Капітальний ремонт проїзної частини  шляхом улаштування пішохідного переходу по вул. Земська у м.Прилуки Чернігівської області"</t>
  </si>
  <si>
    <t>ПКД по об`єкту :Капітальний ремонт проїзної частини  шляхом улаштування пішохідного переходу по вул. Садова у м.Прилуки Чернігівської області"</t>
  </si>
  <si>
    <t>Уточнений план на 01.03.</t>
  </si>
  <si>
    <t>каса на 01.03.19</t>
  </si>
  <si>
    <t>0212000</t>
  </si>
  <si>
    <t>Виконання інвестиційних проектів в рамках здійснення заходів щодо соціально-економічного розвитку окремих територій</t>
  </si>
  <si>
    <t>Розроблення схем планування та забудови територій (містобудівної документації)</t>
  </si>
  <si>
    <t>Залишок освітн субв 2018 на придбання обладнання оснащення ресурсних кімнат</t>
  </si>
  <si>
    <t>Утримання та розвиток автомобільних доріг та дорожньої інфраструктури за рахунок коштів місцевого бюджету</t>
  </si>
  <si>
    <t>0813105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</si>
  <si>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</t>
  </si>
  <si>
    <t>Співфінансування "Реконструкція самопливного каналізаційного колектору по вул. Галаганівській м.Прилуки Чернігівської області" (коригування) 2 черга</t>
  </si>
  <si>
    <t>Виготовлення ПКД по об'єкту "Капітальний ремонт житлового будинку по вул. Юрія Коптєва, 58 в м.Прилуки Чернігівської області" з поданням та проходженням експертизи</t>
  </si>
  <si>
    <t>Корегування у зв'язку з  перерахунком у поточні ціни ПКД по об'єкту "Капітальний ремонт (вимощення, стіни, дах) приміщення ЗОШ І-ІІІ ст. №7 по вул.Земській, 36 в м. Прилуки Чернігівської області" з поданням та проходженням експертизи</t>
  </si>
  <si>
    <t>Поповнення статутного фондКП "Прилукитепловодопостачання"</t>
  </si>
  <si>
    <t>Субвенція на надання державної підтримки особам з особливими освітніми потребами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</si>
  <si>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</si>
  <si>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>Капітальні видатки ( співфінансування гранту від Посольства Німеччини по придбанню ортопедичного  обладнання)</t>
  </si>
  <si>
    <t>Надання реабілітаційних послуг особам з інвалідністю та дітям з інвалідністю</t>
  </si>
  <si>
    <t xml:space="preserve">Найменування головного розпорядника коштів </t>
  </si>
  <si>
    <t xml:space="preserve"> Програма "Утримання безпритульних тварин у реабілітаційному  центрі м.прилуки на 2018-2020 роки"</t>
  </si>
  <si>
    <t>Інша діяльність у сфері житлово-комунального господарства</t>
  </si>
  <si>
    <t>Заходи із запобігання та ліквідації надзвичайних ситуацій та наслідків стихійного лиха</t>
  </si>
  <si>
    <t>Інша діяльність у сфері екології та охорони природних ресурсів</t>
  </si>
  <si>
    <t xml:space="preserve">"Будівництво спортивного майданчику із 
штучним покриттям з виготовленням проектно-кошторисної документації Прилуцької дитячо-юнацької спортивної школи по вул. Пушкіна, 104 в м.Прилуки Чернігівської області
</t>
  </si>
  <si>
    <t>Сприяння виконанню депутатських повноважень депутатами Прилуцької міської ради на 2017-2020 роки</t>
  </si>
  <si>
    <t>1011100</t>
  </si>
  <si>
    <t>Для оплати експертного висновку по об'єкту: "Улаштування засобів безперешкодного доступу (пандус) особі з інвалідністю до квартири №63 в житловому будинку №98 А по вул. Садовій в м.Прилуки Чернігівської області"</t>
  </si>
  <si>
    <t>0813104</t>
  </si>
  <si>
    <t>"Спортивний майданчик для міні-футболу зі штучним покриттям Прилуцької дитячо-юнацької спортивної школи по вул. Пушкіна,104 в м.Прилуки Чернігівської області " (співфінансування)</t>
  </si>
  <si>
    <t>сесія 21.12.18</t>
  </si>
  <si>
    <t>Уточнений план на 19.04./01.05.19</t>
  </si>
  <si>
    <t>Уточнений план на 01.04.</t>
  </si>
  <si>
    <t>каса на 01.04.19</t>
  </si>
  <si>
    <t>каса на 01.05.19</t>
  </si>
  <si>
    <t>224755,02мб:                1861972,зал субв</t>
  </si>
  <si>
    <t>субв</t>
  </si>
  <si>
    <t>заш осв субв рес кім</t>
  </si>
  <si>
    <t xml:space="preserve"> Будівництво та регіоналрозвиток (7300)</t>
  </si>
  <si>
    <t>в т.ч. субвенції</t>
  </si>
  <si>
    <t>БР/3279431зал БР; 1084500 дох БР</t>
  </si>
  <si>
    <t xml:space="preserve"> в т.ч.694254-зал БР</t>
  </si>
  <si>
    <t>Уточнений план на 01.06.19</t>
  </si>
  <si>
    <t>каса на 01.06.19</t>
  </si>
  <si>
    <t xml:space="preserve">  </t>
  </si>
  <si>
    <t>рядки</t>
  </si>
  <si>
    <t>коди</t>
  </si>
  <si>
    <t>Уточнений план на 01.07.19</t>
  </si>
  <si>
    <t>каса на 01.07.19</t>
  </si>
  <si>
    <t>Уточнений план на 01.08.19</t>
  </si>
  <si>
    <t>каса на 01.08.19</t>
  </si>
  <si>
    <t>Капітальні видатки</t>
  </si>
  <si>
    <t>1014040</t>
  </si>
  <si>
    <t>Забезпечення діяльності музеїв i виставок</t>
  </si>
  <si>
    <t>3110(-500000в/з) 3122(+500000в/з)+450000</t>
  </si>
  <si>
    <t xml:space="preserve"> Улаштування  скейтпарку</t>
  </si>
  <si>
    <t>Утримання та навчально-тренувальна робота комунальних дитячо-юнацьких спортивних шкіл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</si>
  <si>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</si>
  <si>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 сесія 25.06 розп 24 липня</t>
  </si>
  <si>
    <t>95000 дох</t>
  </si>
  <si>
    <t>каса на 01.09.19</t>
  </si>
  <si>
    <t>Уточнений план на 01.09.19</t>
  </si>
  <si>
    <t>Уточнений план на 01.10.19</t>
  </si>
  <si>
    <t>каса на 01.10.19</t>
  </si>
  <si>
    <t>ЗМІНИ</t>
  </si>
  <si>
    <t>086083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</si>
  <si>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</si>
  <si>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 Співфінансування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</si>
  <si>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279000; 716420</t>
  </si>
  <si>
    <t xml:space="preserve">Отримання техумов приєднання до електр мереж електроустановок по обєкту:"Будівництво громадської вбиральні в центральній частині м. Прилуки Чернігівської області»                                                                                      </t>
  </si>
  <si>
    <t>-50000; +49000</t>
  </si>
  <si>
    <t>залишки на рах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</si>
  <si>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</t>
  </si>
  <si>
    <t>Уточнений план на 01.11.19</t>
  </si>
  <si>
    <t>каса на 01.11.19</t>
  </si>
  <si>
    <t>120000 не проведено у  жовтні</t>
  </si>
  <si>
    <t>Коректор для газу</t>
  </si>
  <si>
    <t>ЗМІНИ  роз 16.10 сес 25.10</t>
  </si>
  <si>
    <t xml:space="preserve">25000 обл деп </t>
  </si>
  <si>
    <t>Придбання медобладнання хірур відділ</t>
  </si>
  <si>
    <t>100000  обл. деп</t>
  </si>
  <si>
    <t>Реконструкція системи газопостачання</t>
  </si>
  <si>
    <t>7300(7310,7321,7322,7325,7330,7363,7350)</t>
  </si>
  <si>
    <t>Уточнений план на 01.12.19</t>
  </si>
  <si>
    <t>каса на 01.12.19</t>
  </si>
  <si>
    <t xml:space="preserve">2. «Будівництво універсального майданчику зі штучним покриттям за адресою: Чернігівська область, м. Прилуки , вул. Пушкіна, 104» </t>
  </si>
  <si>
    <t xml:space="preserve">3.«Будівництво футбольного поля зі штучним покриттям за адресою: Чернігівська область, м. Прилуки , вул. Пушкіна, 104» у </t>
  </si>
  <si>
    <t xml:space="preserve">4. «Будівництво майданчиків:
- для тенісу;
- для пляжного волейболу 
за адресою: Чернігівська область, м. Прилуки , вул. Пушкіна, 104» </t>
  </si>
  <si>
    <t>інкл ресур центр</t>
  </si>
  <si>
    <t>ПОМПА ,електрокоагулятор депут</t>
  </si>
  <si>
    <t>5. «Будівництво майданчиків:
- для запасної трави,
- для вуличних тренажерів,
- для нагороджень
за адресою: Чернігівська область, м. Прилуки , вул. Пушкіна, 104»</t>
  </si>
  <si>
    <t xml:space="preserve">6.      «Будівництво доріжки для скандинавської ходьби за адресою:
Чернігівська область, м. Прилуки , вул. Пушкіна, 104» </t>
  </si>
  <si>
    <t xml:space="preserve"> 7.Будівництво манежу за адресою: Чернігівська область, м. Прилуки ,                вул. Пушкіна, 104»</t>
  </si>
  <si>
    <t xml:space="preserve">8.  «Будівництво автостоянки за адресою:Чернігівська область, м. Прилуки , вул. Пушкіна, 104» </t>
  </si>
  <si>
    <t xml:space="preserve">9.      «Будівництво неопалювальних вбиралень для глядачів за адресою:
Чернігівська область, м. Прилуки , вул. Пушкіна, 104» </t>
  </si>
  <si>
    <t xml:space="preserve">10.    «Реконструкція існуючої котельні за адресою:  Чернігівська область, м. Прилуки , вул. Пушкіна, 104» </t>
  </si>
  <si>
    <t xml:space="preserve">11.    «Будівництво мереж зовнішнього освітлення за адресою:Чернігівська область, м. Прилуки , вул. Пушкіна, 104» </t>
  </si>
  <si>
    <t>Субвенції всі</t>
  </si>
  <si>
    <t>Уточнений план на 01.01.20</t>
  </si>
  <si>
    <t xml:space="preserve">1. «Будівництво футбольного поля з натуральним покриттям за адресою: Чернігівська область, м. Прилуки , вул. Пушкіна, 104» </t>
  </si>
  <si>
    <t>каса на 01.01.20</t>
  </si>
  <si>
    <t>сесія 25.01.19  розп 42 від 07.02.19</t>
  </si>
  <si>
    <t>70 -бензопили, 150-лампи, 650 освітлення ВЗ</t>
  </si>
  <si>
    <t>заш осв субв рес кім  розп 42 від 07.02.19</t>
  </si>
  <si>
    <t xml:space="preserve"> Виготовлення ПКД по об"єкту«Капітальний ремонт дорожнього покриття проїзної частини вул. Костянтинівської (від вул. Вокзальної до вул. Гімназичної) у м. Прилуки Чернігівської області</t>
  </si>
  <si>
    <r>
      <t>в т.ч.694254БР</t>
    </r>
    <r>
      <rPr>
        <sz val="10"/>
        <color indexed="60"/>
        <rFont val="Times New Roman"/>
        <family val="1"/>
        <charset val="204"/>
      </rPr>
      <t xml:space="preserve"> зал на о/р-35</t>
    </r>
  </si>
  <si>
    <t>Субвенція "Нова українська школа"</t>
  </si>
  <si>
    <t xml:space="preserve"> Співфінансування  Субвенція "Нова українська школа"</t>
  </si>
  <si>
    <t>"Капітальний ремонт дорожнього покриття проїзної частини вул. Київської (від вул.Ждановича до вул.Земської) в м.Прилуки Чернігівської області"</t>
  </si>
  <si>
    <t xml:space="preserve"> Виготовлення ПКД по об"єкту:" Капітальний ремонт дорожнього покриття проїзної частини вул. Київської (від вул. Котляревського до  Андріївського ринку) у м. Прилуки Чернігівської області»</t>
  </si>
  <si>
    <t xml:space="preserve">Капітальний ремонт дорожнього покриття проїзної частини вул. Боброва (від вул. Сорочинської до вул. Фабричної) в м. Прилуки Чернігівської області» з поданням та проходженням експертизи                                                                                </t>
  </si>
  <si>
    <r>
      <t xml:space="preserve">250-перерозп    </t>
    </r>
    <r>
      <rPr>
        <u/>
        <sz val="10"/>
        <color indexed="8"/>
        <rFont val="Times New Roman"/>
        <family val="1"/>
        <charset val="204"/>
      </rPr>
      <t>1000- вз</t>
    </r>
  </si>
  <si>
    <r>
      <t xml:space="preserve">200-перероз,         1861972 зал мед суб,     </t>
    </r>
    <r>
      <rPr>
        <u/>
        <sz val="10"/>
        <color indexed="8"/>
        <rFont val="Times New Roman"/>
        <family val="1"/>
        <charset val="204"/>
      </rPr>
      <t xml:space="preserve">  138028-вз</t>
    </r>
  </si>
  <si>
    <t>грн.</t>
  </si>
  <si>
    <t>Охорона здоров"я</t>
  </si>
  <si>
    <t>Багатопрофільна стаціонарна медична допомога неселенню</t>
  </si>
  <si>
    <t>Для реконструкції системи газопостачання</t>
  </si>
  <si>
    <t>Стоматологічна допомога населенню</t>
  </si>
  <si>
    <t>Медобладнання</t>
  </si>
  <si>
    <t>Внески до статутного капіталів субєктів господарювання</t>
  </si>
  <si>
    <t>0611010</t>
  </si>
  <si>
    <t>0611020</t>
  </si>
  <si>
    <t>0611090</t>
  </si>
  <si>
    <t xml:space="preserve">Надання дошкільної освіти </t>
  </si>
  <si>
    <t>Насос 29садік</t>
  </si>
  <si>
    <t>Надання загальної середньої освіти загальноосвітнім навчальним закладам</t>
  </si>
  <si>
    <t>Надання позашкільної освіти позашкільним закладам освіти</t>
  </si>
  <si>
    <t>Насос</t>
  </si>
  <si>
    <t>Реконструкція газових котелень та встановленнявузлів обліку і засобів дистанційної передачі даних(кекв 3142)</t>
  </si>
  <si>
    <r>
      <t xml:space="preserve">Субвенція на виконання доручень </t>
    </r>
    <r>
      <rPr>
        <u/>
        <sz val="11"/>
        <color indexed="8"/>
        <rFont val="Times New Roman"/>
        <family val="1"/>
        <charset val="204"/>
      </rPr>
      <t>виборців депутатами облради</t>
    </r>
  </si>
  <si>
    <r>
      <t xml:space="preserve"> Виготовлення ПКД по об"єкту: Капітальний ремонт дорожнього покриття проїзної частини </t>
    </r>
    <r>
      <rPr>
        <u/>
        <sz val="11"/>
        <color indexed="8"/>
        <rFont val="Times New Roman"/>
        <family val="1"/>
        <charset val="204"/>
      </rPr>
      <t>вул. Київської (від вул. Ждановича до вул. Земської) у м</t>
    </r>
    <r>
      <rPr>
        <sz val="11"/>
        <color indexed="8"/>
        <rFont val="Times New Roman"/>
        <family val="1"/>
        <charset val="204"/>
      </rPr>
      <t>. Прилуки Чернігівської області»</t>
    </r>
  </si>
  <si>
    <r>
      <t xml:space="preserve"> Виготовлення ПКД по об"єкту : "Капітальний ремонт дорожнього покриття проїзної частини </t>
    </r>
    <r>
      <rPr>
        <u/>
        <sz val="11"/>
        <color indexed="8"/>
        <rFont val="Times New Roman"/>
        <family val="1"/>
        <charset val="204"/>
      </rPr>
      <t xml:space="preserve">вул. Вокзальної (від вул. Київської до вул. 1 Травня) </t>
    </r>
    <r>
      <rPr>
        <sz val="11"/>
        <color indexed="8"/>
        <rFont val="Times New Roman"/>
        <family val="1"/>
        <charset val="204"/>
      </rPr>
      <t>у м. Прилуки Чернігівської області</t>
    </r>
  </si>
  <si>
    <r>
      <t>Будівництво</t>
    </r>
    <r>
      <rPr>
        <vertAlign val="superscript"/>
        <sz val="11"/>
        <color indexed="8"/>
        <rFont val="Times New Roman"/>
        <family val="1"/>
        <charset val="204"/>
      </rPr>
      <t>-1</t>
    </r>
    <r>
      <rPr>
        <sz val="11"/>
        <color indexed="8"/>
        <rFont val="Times New Roman"/>
        <family val="1"/>
        <charset val="204"/>
      </rPr>
      <t> об'єктів житлово-комунального господарства</t>
    </r>
  </si>
  <si>
    <r>
      <t>Будівництво</t>
    </r>
    <r>
      <rPr>
        <vertAlign val="superscript"/>
        <sz val="11"/>
        <color indexed="8"/>
        <rFont val="Times New Roman"/>
        <family val="1"/>
        <charset val="204"/>
      </rPr>
      <t>-1</t>
    </r>
    <r>
      <rPr>
        <sz val="11"/>
        <color indexed="8"/>
        <rFont val="Times New Roman"/>
        <family val="1"/>
        <charset val="204"/>
      </rPr>
      <t> освітніх установ та закладів</t>
    </r>
  </si>
  <si>
    <r>
      <t xml:space="preserve"> </t>
    </r>
    <r>
      <rPr>
        <u/>
        <sz val="11"/>
        <color indexed="8"/>
        <rFont val="Times New Roman"/>
        <family val="1"/>
        <charset val="204"/>
      </rPr>
      <t xml:space="preserve">  Сприяння виконанню депутатських повноважень депутатами Прилуцької міської ради на 2017-2020 роки  </t>
    </r>
    <r>
      <rPr>
        <sz val="11"/>
        <color indexed="8"/>
        <rFont val="Times New Roman"/>
        <family val="1"/>
        <charset val="204"/>
      </rPr>
      <t xml:space="preserve"> Капітальний ремонт будівлі НВК №15 (вимощення, система водовідведення з даху) за адресою: ІІ провулок Миколаївський, 14А в м. Прилуки Чернігівської області»</t>
    </r>
  </si>
  <si>
    <t xml:space="preserve"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Чернігівської області за адресою: Чернігівська обл., м. Прилуки, вул. Пушкіна, 104 за погодженням виготовлених матеріалів із Федерацією легкої атлетики України (ФЛАУ), у тому числі окремі проекти по стадії (ЕП) з поданням та проходженням експертизи:                                                                                                              </t>
  </si>
  <si>
    <r>
      <t>Будівництво</t>
    </r>
    <r>
      <rPr>
        <vertAlign val="superscript"/>
        <sz val="11"/>
        <color indexed="8"/>
        <rFont val="Times New Roman"/>
        <family val="1"/>
        <charset val="204"/>
      </rPr>
      <t>-1</t>
    </r>
    <r>
      <rPr>
        <sz val="11"/>
        <color indexed="8"/>
        <rFont val="Times New Roman"/>
        <family val="1"/>
        <charset val="204"/>
      </rPr>
      <t> інших об'єктів соціальної та виробничої інфраструктури комунальної власності</t>
    </r>
  </si>
  <si>
    <t>0611170</t>
  </si>
  <si>
    <t>0615031</t>
  </si>
  <si>
    <t>Утримання та навчально-тренувальна робота комунальних дитячо -юнацьких спортивних шкіл</t>
  </si>
  <si>
    <t>0617640</t>
  </si>
  <si>
    <t xml:space="preserve">Заходи з енергозбереження </t>
  </si>
  <si>
    <t xml:space="preserve">Виготовлення проектно-кошторисної документації по об'єкту «Реконструкція будівлі (цокольний поверх АТС-4) під центр надання адміністратив-них послуг по вул. Івана Скоропадського, 102 в 
м. Прилуки Чернігівської області» з поданням та проходженням експертизи
</t>
  </si>
  <si>
    <t>Виконня інвестиційних проектів в рамках здійснення заходів щодо соціально-економічного розвитку окремих територій</t>
  </si>
  <si>
    <t xml:space="preserve"> Субвенції на здійснення заходів щодо соціально-економічного розвитку окремих територій «Будівництво ІІ корпусу школи-гімназії та реконструкця існуючого по вул. Київській, 190, в м. Прилуки Чернігівської області (І черга – будівництво ІІ корпусу)»</t>
  </si>
  <si>
    <r>
      <t>Будівництво</t>
    </r>
    <r>
      <rPr>
        <sz val="11"/>
        <color indexed="8"/>
        <rFont val="Times New Roman"/>
        <family val="1"/>
        <charset val="204"/>
      </rPr>
      <t> медичних установ та закладів</t>
    </r>
  </si>
  <si>
    <r>
      <t>Будівництво</t>
    </r>
    <r>
      <rPr>
        <sz val="11"/>
        <color indexed="8"/>
        <rFont val="Times New Roman"/>
        <family val="1"/>
        <charset val="204"/>
      </rPr>
      <t> споруд, установ та закладів фізичної культури і спорту</t>
    </r>
  </si>
  <si>
    <t>О.І. Ворона</t>
  </si>
  <si>
    <t>Будівництво медичних установ та закладів</t>
  </si>
  <si>
    <t>Направлення коштів бюджету розвитку  за 2019 рік</t>
  </si>
  <si>
    <t>Додаток 4</t>
  </si>
  <si>
    <t xml:space="preserve">За рахунок залишку субвенції  на здійснення заходів щодо соціально-економічного розвитку окремих територій)Капітальний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</t>
  </si>
  <si>
    <t xml:space="preserve">Начальник фінансового управління міської ради        </t>
  </si>
  <si>
    <t>Рішення міської ради</t>
  </si>
  <si>
    <t>_____  2020 року № ___</t>
  </si>
  <si>
    <t>( ____сесія 7 скликання)</t>
  </si>
  <si>
    <t>Код</t>
  </si>
  <si>
    <t xml:space="preserve"> Для виготовлення ПКД робочого проекту по об’єкту:
- «Реконструкція відрізку проїзної частини та тротуару з влаштуванням ливневої  каналізації на перехресті вул. Івана Скоропадського та в`їзд Опанасівський»
</t>
  </si>
  <si>
    <t>ЗАТВЕРДЖЕНО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</si>
</sst>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2" fontId="7" fillId="0" borderId="5" xfId="0" applyNumberFormat="1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49" fontId="8" fillId="0" borderId="7" xfId="0" quotePrefix="1" applyNumberFormat="1" applyFont="1" applyFill="1" applyBorder="1" applyAlignment="1">
      <alignment horizontal="left" vertical="top" wrapText="1"/>
    </xf>
    <xf numFmtId="2" fontId="8" fillId="0" borderId="8" xfId="0" quotePrefix="1" applyNumberFormat="1" applyFont="1" applyFill="1" applyBorder="1" applyAlignment="1">
      <alignment horizontal="left" vertical="top" wrapText="1"/>
    </xf>
    <xf numFmtId="0" fontId="8" fillId="0" borderId="8" xfId="2" applyFont="1" applyFill="1" applyBorder="1" applyAlignment="1">
      <alignment horizontal="left" vertical="top" wrapText="1"/>
    </xf>
    <xf numFmtId="2" fontId="5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left" vertical="top"/>
    </xf>
    <xf numFmtId="2" fontId="6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2" fontId="8" fillId="0" borderId="8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10" fillId="0" borderId="7" xfId="0" quotePrefix="1" applyNumberFormat="1" applyFont="1" applyFill="1" applyBorder="1" applyAlignment="1">
      <alignment horizontal="left" vertical="top" wrapText="1"/>
    </xf>
    <xf numFmtId="2" fontId="10" fillId="0" borderId="8" xfId="0" applyNumberFormat="1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2" fontId="7" fillId="0" borderId="8" xfId="0" applyNumberFormat="1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/>
    </xf>
    <xf numFmtId="2" fontId="10" fillId="0" borderId="8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left" vertical="top" wrapText="1"/>
    </xf>
    <xf numFmtId="2" fontId="13" fillId="0" borderId="8" xfId="0" applyNumberFormat="1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7" xfId="2" applyNumberFormat="1" applyFont="1" applyFill="1" applyBorder="1" applyAlignment="1">
      <alignment horizontal="left" vertical="top" wrapText="1"/>
    </xf>
    <xf numFmtId="2" fontId="5" fillId="0" borderId="9" xfId="0" applyNumberFormat="1" applyFont="1" applyFill="1" applyBorder="1" applyAlignment="1">
      <alignment horizontal="left" vertical="top"/>
    </xf>
    <xf numFmtId="49" fontId="10" fillId="0" borderId="7" xfId="2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2" fontId="15" fillId="0" borderId="9" xfId="0" applyNumberFormat="1" applyFont="1" applyFill="1" applyBorder="1" applyAlignment="1">
      <alignment horizontal="left" vertical="top"/>
    </xf>
    <xf numFmtId="2" fontId="15" fillId="0" borderId="8" xfId="0" applyNumberFormat="1" applyFont="1" applyFill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/>
    </xf>
    <xf numFmtId="2" fontId="14" fillId="0" borderId="0" xfId="0" applyNumberFormat="1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 shrinkToFit="1"/>
    </xf>
    <xf numFmtId="2" fontId="10" fillId="0" borderId="8" xfId="2" applyNumberFormat="1" applyFont="1" applyFill="1" applyBorder="1" applyAlignment="1">
      <alignment horizontal="left" vertical="top" wrapText="1"/>
    </xf>
    <xf numFmtId="0" fontId="8" fillId="0" borderId="14" xfId="2" applyFont="1" applyFill="1" applyBorder="1" applyAlignment="1">
      <alignment horizontal="left" vertical="top" wrapText="1"/>
    </xf>
    <xf numFmtId="0" fontId="8" fillId="0" borderId="9" xfId="2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2" fontId="8" fillId="0" borderId="8" xfId="2" applyNumberFormat="1" applyFont="1" applyFill="1" applyBorder="1" applyAlignment="1">
      <alignment horizontal="left" vertical="top" wrapText="1"/>
    </xf>
    <xf numFmtId="0" fontId="10" fillId="0" borderId="8" xfId="3" applyNumberFormat="1" applyFont="1" applyFill="1" applyBorder="1" applyAlignment="1" applyProtection="1">
      <alignment horizontal="left" vertical="top" wrapText="1"/>
    </xf>
    <xf numFmtId="2" fontId="7" fillId="0" borderId="8" xfId="0" applyNumberFormat="1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left" vertical="top" wrapText="1"/>
    </xf>
    <xf numFmtId="49" fontId="8" fillId="0" borderId="7" xfId="3" applyNumberFormat="1" applyFont="1" applyFill="1" applyBorder="1" applyAlignment="1" applyProtection="1">
      <alignment horizontal="left" vertical="top"/>
    </xf>
    <xf numFmtId="2" fontId="5" fillId="0" borderId="8" xfId="0" applyNumberFormat="1" applyFont="1" applyFill="1" applyBorder="1" applyAlignment="1">
      <alignment horizontal="left" vertical="top" wrapText="1"/>
    </xf>
    <xf numFmtId="2" fontId="8" fillId="0" borderId="9" xfId="0" applyNumberFormat="1" applyFont="1" applyFill="1" applyBorder="1" applyAlignment="1">
      <alignment horizontal="left" vertical="top"/>
    </xf>
    <xf numFmtId="2" fontId="5" fillId="0" borderId="9" xfId="0" applyNumberFormat="1" applyFont="1" applyFill="1" applyBorder="1" applyAlignment="1">
      <alignment horizontal="left" vertical="top" wrapText="1"/>
    </xf>
    <xf numFmtId="0" fontId="8" fillId="0" borderId="8" xfId="3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2" fontId="10" fillId="0" borderId="8" xfId="0" quotePrefix="1" applyNumberFormat="1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left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49" fontId="8" fillId="0" borderId="16" xfId="0" quotePrefix="1" applyNumberFormat="1" applyFont="1" applyFill="1" applyBorder="1" applyAlignment="1">
      <alignment horizontal="left" vertical="top" wrapText="1"/>
    </xf>
    <xf numFmtId="2" fontId="8" fillId="0" borderId="14" xfId="0" quotePrefix="1" applyNumberFormat="1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left" vertical="top"/>
    </xf>
    <xf numFmtId="2" fontId="6" fillId="0" borderId="14" xfId="0" applyNumberFormat="1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 wrapText="1"/>
    </xf>
    <xf numFmtId="2" fontId="5" fillId="0" borderId="19" xfId="0" applyNumberFormat="1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2" fontId="5" fillId="0" borderId="21" xfId="0" applyNumberFormat="1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2" fontId="8" fillId="0" borderId="19" xfId="0" applyNumberFormat="1" applyFont="1" applyFill="1" applyBorder="1" applyAlignment="1">
      <alignment horizontal="center" vertical="top" wrapText="1"/>
    </xf>
    <xf numFmtId="2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2" fontId="6" fillId="0" borderId="4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2" fontId="6" fillId="0" borderId="0" xfId="0" applyNumberFormat="1" applyFont="1" applyFill="1" applyAlignment="1">
      <alignment horizontal="left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/>
    </xf>
    <xf numFmtId="2" fontId="20" fillId="0" borderId="8" xfId="0" applyNumberFormat="1" applyFont="1" applyFill="1" applyBorder="1" applyAlignment="1">
      <alignment horizontal="left" vertical="top"/>
    </xf>
    <xf numFmtId="2" fontId="20" fillId="0" borderId="9" xfId="0" applyNumberFormat="1" applyFont="1" applyFill="1" applyBorder="1" applyAlignment="1">
      <alignment horizontal="left" vertical="top"/>
    </xf>
    <xf numFmtId="2" fontId="9" fillId="0" borderId="8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22" fillId="0" borderId="0" xfId="2" applyNumberFormat="1" applyFont="1" applyFill="1" applyBorder="1" applyAlignment="1">
      <alignment horizontal="center" vertical="top" wrapText="1"/>
    </xf>
  </cellXfs>
  <cellStyles count="4">
    <cellStyle name="TableStyleLight1" xfId="1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3"/>
  <sheetViews>
    <sheetView tabSelected="1" showWhiteSpace="0" view="pageBreakPreview" topLeftCell="A4" zoomScaleNormal="100" workbookViewId="0">
      <selection activeCell="A35" sqref="A35"/>
    </sheetView>
  </sheetViews>
  <sheetFormatPr defaultRowHeight="15"/>
  <cols>
    <col min="1" max="1" width="9.85546875" style="111" bestFit="1" customWidth="1"/>
    <col min="2" max="2" width="29.5703125" style="112" customWidth="1"/>
    <col min="3" max="3" width="53" style="113" customWidth="1"/>
    <col min="4" max="4" width="17.140625" style="10" hidden="1" customWidth="1"/>
    <col min="5" max="5" width="13.28515625" style="10" hidden="1" customWidth="1"/>
    <col min="6" max="6" width="11.28515625" style="10" hidden="1" customWidth="1"/>
    <col min="7" max="7" width="14.28515625" style="10" hidden="1" customWidth="1"/>
    <col min="8" max="8" width="14.7109375" style="10" hidden="1" customWidth="1"/>
    <col min="9" max="9" width="0.42578125" style="10" hidden="1" customWidth="1"/>
    <col min="10" max="10" width="14.7109375" style="10" hidden="1" customWidth="1"/>
    <col min="11" max="11" width="16" style="10" hidden="1" customWidth="1"/>
    <col min="12" max="12" width="13.7109375" style="10" hidden="1" customWidth="1"/>
    <col min="13" max="13" width="9.85546875" style="10" hidden="1" customWidth="1"/>
    <col min="14" max="14" width="15.7109375" style="10" hidden="1" customWidth="1"/>
    <col min="15" max="15" width="15.28515625" style="10" hidden="1" customWidth="1"/>
    <col min="16" max="16" width="14.28515625" style="10" hidden="1" customWidth="1"/>
    <col min="17" max="18" width="14.140625" style="10" hidden="1" customWidth="1"/>
    <col min="19" max="19" width="13.7109375" style="10" hidden="1" customWidth="1"/>
    <col min="20" max="20" width="13.85546875" style="10" hidden="1" customWidth="1"/>
    <col min="21" max="21" width="13.7109375" style="10" hidden="1" customWidth="1"/>
    <col min="22" max="22" width="14.7109375" style="10" hidden="1" customWidth="1"/>
    <col min="23" max="23" width="11.42578125" style="10" hidden="1" customWidth="1"/>
    <col min="24" max="24" width="12.7109375" style="10" hidden="1" customWidth="1"/>
    <col min="25" max="25" width="14.42578125" style="10" hidden="1" customWidth="1"/>
    <col min="26" max="26" width="15.28515625" style="10" hidden="1" customWidth="1"/>
    <col min="27" max="27" width="14.28515625" style="10" hidden="1" customWidth="1"/>
    <col min="28" max="28" width="13.28515625" style="10" hidden="1" customWidth="1"/>
    <col min="29" max="29" width="16.85546875" style="10" hidden="1" customWidth="1"/>
    <col min="30" max="30" width="14.7109375" style="10" hidden="1" customWidth="1"/>
    <col min="31" max="31" width="15.140625" style="10" hidden="1" customWidth="1"/>
    <col min="32" max="32" width="13.5703125" style="10" hidden="1" customWidth="1"/>
    <col min="33" max="33" width="14.42578125" style="125" customWidth="1"/>
    <col min="34" max="34" width="15.140625" style="125" customWidth="1"/>
    <col min="35" max="35" width="11.42578125" style="10" bestFit="1" customWidth="1"/>
    <col min="36" max="36" width="10.28515625" style="10" customWidth="1"/>
    <col min="37" max="16384" width="9.140625" style="10"/>
  </cols>
  <sheetData>
    <row r="1" spans="1:35" s="4" customFormat="1">
      <c r="A1" s="1"/>
      <c r="B1" s="2"/>
      <c r="C1" s="3"/>
      <c r="AG1" s="138" t="s">
        <v>241</v>
      </c>
      <c r="AH1" s="5"/>
    </row>
    <row r="2" spans="1:35" s="4" customFormat="1" ht="15.75" customHeight="1">
      <c r="A2" s="1"/>
      <c r="B2" s="2"/>
      <c r="C2" s="3"/>
      <c r="AG2" s="140" t="s">
        <v>236</v>
      </c>
      <c r="AH2" s="140"/>
    </row>
    <row r="3" spans="1:35" s="4" customFormat="1" ht="18.75" customHeight="1">
      <c r="A3" s="1"/>
      <c r="B3" s="2"/>
      <c r="C3" s="3"/>
      <c r="AG3" s="135" t="s">
        <v>238</v>
      </c>
      <c r="AH3" s="136"/>
    </row>
    <row r="4" spans="1:35" s="4" customFormat="1" ht="15.75">
      <c r="A4" s="1"/>
      <c r="B4" s="2"/>
      <c r="C4" s="3"/>
      <c r="AG4" s="135" t="s">
        <v>237</v>
      </c>
      <c r="AH4" s="136"/>
    </row>
    <row r="5" spans="1:35" s="4" customFormat="1" ht="15.75">
      <c r="A5" s="1"/>
      <c r="B5" s="2"/>
      <c r="C5" s="3"/>
      <c r="AG5" s="2" t="s">
        <v>233</v>
      </c>
      <c r="AH5" s="136"/>
    </row>
    <row r="6" spans="1:35" s="4" customFormat="1" ht="15.75">
      <c r="A6" s="1"/>
      <c r="B6" s="2"/>
      <c r="C6" s="3"/>
      <c r="AG6" s="2"/>
      <c r="AH6" s="136"/>
    </row>
    <row r="7" spans="1:35" s="6" customFormat="1" ht="18.75" customHeight="1">
      <c r="A7" s="144" t="s">
        <v>232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</row>
    <row r="8" spans="1:35" s="4" customFormat="1" ht="15.75" thickBot="1">
      <c r="A8" s="7"/>
      <c r="B8" s="2"/>
      <c r="C8" s="3"/>
      <c r="D8" s="141"/>
      <c r="E8" s="141"/>
      <c r="AG8" s="5"/>
      <c r="AH8" s="5" t="s">
        <v>196</v>
      </c>
    </row>
    <row r="9" spans="1:35" s="134" customFormat="1" ht="47.45" customHeight="1" thickBot="1">
      <c r="A9" s="126" t="s">
        <v>239</v>
      </c>
      <c r="B9" s="8" t="s">
        <v>102</v>
      </c>
      <c r="C9" s="8" t="s">
        <v>0</v>
      </c>
      <c r="D9" s="127" t="s">
        <v>113</v>
      </c>
      <c r="E9" s="8" t="s">
        <v>184</v>
      </c>
      <c r="F9" s="128"/>
      <c r="G9" s="129" t="s">
        <v>85</v>
      </c>
      <c r="H9" s="129" t="s">
        <v>86</v>
      </c>
      <c r="I9" s="129" t="s">
        <v>115</v>
      </c>
      <c r="J9" s="8" t="s">
        <v>116</v>
      </c>
      <c r="K9" s="8" t="s">
        <v>114</v>
      </c>
      <c r="L9" s="8" t="s">
        <v>117</v>
      </c>
      <c r="M9" s="130"/>
      <c r="N9" s="8" t="s">
        <v>125</v>
      </c>
      <c r="O9" s="8" t="s">
        <v>126</v>
      </c>
      <c r="P9" s="8" t="s">
        <v>130</v>
      </c>
      <c r="Q9" s="8" t="s">
        <v>131</v>
      </c>
      <c r="R9" s="8" t="s">
        <v>141</v>
      </c>
      <c r="S9" s="8" t="s">
        <v>132</v>
      </c>
      <c r="T9" s="8" t="s">
        <v>133</v>
      </c>
      <c r="U9" s="8" t="s">
        <v>144</v>
      </c>
      <c r="V9" s="129" t="s">
        <v>143</v>
      </c>
      <c r="W9" s="128"/>
      <c r="X9" s="128" t="s">
        <v>147</v>
      </c>
      <c r="Y9" s="8" t="s">
        <v>145</v>
      </c>
      <c r="Z9" s="8" t="s">
        <v>146</v>
      </c>
      <c r="AA9" s="131" t="s">
        <v>154</v>
      </c>
      <c r="AB9" s="132" t="s">
        <v>160</v>
      </c>
      <c r="AC9" s="8" t="s">
        <v>156</v>
      </c>
      <c r="AD9" s="8" t="s">
        <v>157</v>
      </c>
      <c r="AE9" s="8" t="s">
        <v>166</v>
      </c>
      <c r="AF9" s="8" t="s">
        <v>167</v>
      </c>
      <c r="AG9" s="8" t="s">
        <v>181</v>
      </c>
      <c r="AH9" s="9" t="s">
        <v>183</v>
      </c>
      <c r="AI9" s="133"/>
    </row>
    <row r="10" spans="1:35" s="20" customFormat="1" ht="15.75">
      <c r="A10" s="11" t="s">
        <v>1</v>
      </c>
      <c r="B10" s="12" t="s">
        <v>72</v>
      </c>
      <c r="C10" s="13"/>
      <c r="D10" s="14">
        <f t="shared" ref="D10:I10" si="0">D11+D13+D23+D24+D25+D26+D27+D38</f>
        <v>1947500</v>
      </c>
      <c r="E10" s="14">
        <f t="shared" si="0"/>
        <v>5860000</v>
      </c>
      <c r="F10" s="14"/>
      <c r="G10" s="14">
        <f t="shared" si="0"/>
        <v>7807500</v>
      </c>
      <c r="H10" s="14">
        <f t="shared" si="0"/>
        <v>2750000</v>
      </c>
      <c r="I10" s="14">
        <f t="shared" si="0"/>
        <v>7807500</v>
      </c>
      <c r="J10" s="14">
        <f>J11+J13+J23+J24+J25+J26+J27+J38</f>
        <v>2837000</v>
      </c>
      <c r="K10" s="14">
        <f>K11+K13+K23+K24+K25+K26+K27+K38</f>
        <v>10521560</v>
      </c>
      <c r="L10" s="14">
        <f>L11+L13+L23+L24+L25+L26+L27+L38</f>
        <v>5692681.4500000002</v>
      </c>
      <c r="M10" s="15"/>
      <c r="N10" s="14">
        <f>N11+N13+N23+N24+N25+N26+N27+N38</f>
        <v>10521560</v>
      </c>
      <c r="O10" s="14">
        <f>O11+O13+O23+O24+O25+O26+O27+O38</f>
        <v>8219193.5700000003</v>
      </c>
      <c r="P10" s="14">
        <f>P11+P13+P23+P24+P25+P26+P27+P38</f>
        <v>10521560</v>
      </c>
      <c r="Q10" s="14">
        <f>Q11+Q13+Q23+Q24+Q25+Q26+Q27+Q38</f>
        <v>8351943.5700000003</v>
      </c>
      <c r="R10" s="14"/>
      <c r="S10" s="14">
        <f>S11+S13+S23+S24+S25+S26+S27+S38</f>
        <v>10786611.449999999</v>
      </c>
      <c r="T10" s="14">
        <f>T11+T13+T23+T24+T25+T26+T27+T38</f>
        <v>8957563.5700000003</v>
      </c>
      <c r="U10" s="14">
        <f>U11+U13+U23+U24+U25+U26+U27+U38</f>
        <v>10786611.449999999</v>
      </c>
      <c r="V10" s="16">
        <f>V11+V13+V23+V24+V25+V26+V27+V38</f>
        <v>10464802.469999999</v>
      </c>
      <c r="W10" s="17"/>
      <c r="X10" s="17"/>
      <c r="Y10" s="14">
        <f>Y11+Y13+Y23+Y24+Y25+Y26+Y27+Y38</f>
        <v>12581031.449999999</v>
      </c>
      <c r="Z10" s="14">
        <f>Z11+Z13+Z23+Z24+Z25+Z26+Z27+Z38</f>
        <v>12259222.469999999</v>
      </c>
      <c r="AA10" s="16">
        <f>AA11+AA13+AA23+AA24+AA25+AA26+AA27+AA38</f>
        <v>14736.18</v>
      </c>
      <c r="AB10" s="17"/>
      <c r="AC10" s="14">
        <f t="shared" ref="AC10:AH10" si="1">AC11+AC12+AC13+AC23+AC24+AC25+AC26+AC27+AC38</f>
        <v>13070516.449999999</v>
      </c>
      <c r="AD10" s="14">
        <f t="shared" si="1"/>
        <v>12273958.649999999</v>
      </c>
      <c r="AE10" s="14">
        <f t="shared" si="1"/>
        <v>13020430.449999999</v>
      </c>
      <c r="AF10" s="14">
        <f t="shared" si="1"/>
        <v>12452835.649999999</v>
      </c>
      <c r="AG10" s="18">
        <f t="shared" si="1"/>
        <v>12835266.449999999</v>
      </c>
      <c r="AH10" s="19">
        <f t="shared" si="1"/>
        <v>12795065</v>
      </c>
      <c r="AI10" s="15"/>
    </row>
    <row r="11" spans="1:35" ht="15.75">
      <c r="A11" s="21" t="s">
        <v>2</v>
      </c>
      <c r="B11" s="22"/>
      <c r="C11" s="23" t="s">
        <v>67</v>
      </c>
      <c r="D11" s="24">
        <v>147500</v>
      </c>
      <c r="E11" s="24"/>
      <c r="F11" s="25"/>
      <c r="G11" s="26">
        <f>SUM(D11:E11)</f>
        <v>147500</v>
      </c>
      <c r="H11" s="26"/>
      <c r="I11" s="26">
        <f>SUM(F11:G11)</f>
        <v>147500</v>
      </c>
      <c r="J11" s="27">
        <v>87000</v>
      </c>
      <c r="K11" s="27">
        <f>SUM(F11:G11)</f>
        <v>147500</v>
      </c>
      <c r="L11" s="27">
        <v>87000</v>
      </c>
      <c r="M11" s="4"/>
      <c r="N11" s="27">
        <v>147500</v>
      </c>
      <c r="O11" s="27">
        <v>109452.12</v>
      </c>
      <c r="P11" s="27">
        <v>147500</v>
      </c>
      <c r="Q11" s="27">
        <v>109452.12</v>
      </c>
      <c r="R11" s="27"/>
      <c r="S11" s="27">
        <v>147500</v>
      </c>
      <c r="T11" s="27">
        <v>109452.12</v>
      </c>
      <c r="U11" s="27">
        <v>147500</v>
      </c>
      <c r="V11" s="26">
        <v>117852.02</v>
      </c>
      <c r="W11" s="28"/>
      <c r="X11" s="28"/>
      <c r="Y11" s="27">
        <v>147500</v>
      </c>
      <c r="Z11" s="26">
        <v>117852.02</v>
      </c>
      <c r="AA11" s="29"/>
      <c r="AB11" s="28"/>
      <c r="AC11" s="27">
        <v>147500</v>
      </c>
      <c r="AD11" s="28">
        <v>117852.02</v>
      </c>
      <c r="AE11" s="27">
        <v>147500</v>
      </c>
      <c r="AF11" s="28">
        <v>117852.02</v>
      </c>
      <c r="AG11" s="30">
        <v>147500</v>
      </c>
      <c r="AH11" s="31">
        <v>141552.01999999999</v>
      </c>
      <c r="AI11" s="4"/>
    </row>
    <row r="12" spans="1:35" ht="15.75">
      <c r="A12" s="21" t="s">
        <v>2</v>
      </c>
      <c r="B12" s="22"/>
      <c r="C12" s="23" t="s">
        <v>164</v>
      </c>
      <c r="D12" s="24"/>
      <c r="E12" s="24"/>
      <c r="F12" s="25"/>
      <c r="G12" s="26"/>
      <c r="H12" s="26"/>
      <c r="I12" s="26"/>
      <c r="J12" s="27"/>
      <c r="K12" s="27"/>
      <c r="L12" s="27"/>
      <c r="M12" s="4"/>
      <c r="N12" s="27"/>
      <c r="O12" s="27"/>
      <c r="P12" s="27"/>
      <c r="Q12" s="27"/>
      <c r="R12" s="27"/>
      <c r="S12" s="27"/>
      <c r="T12" s="27"/>
      <c r="U12" s="27"/>
      <c r="V12" s="26"/>
      <c r="W12" s="28"/>
      <c r="X12" s="28"/>
      <c r="Y12" s="27"/>
      <c r="Z12" s="26"/>
      <c r="AA12" s="29"/>
      <c r="AB12" s="28">
        <v>300000</v>
      </c>
      <c r="AC12" s="27">
        <v>300000</v>
      </c>
      <c r="AD12" s="28"/>
      <c r="AE12" s="27">
        <v>300000</v>
      </c>
      <c r="AF12" s="28">
        <v>12937</v>
      </c>
      <c r="AG12" s="30">
        <v>14836</v>
      </c>
      <c r="AH12" s="31">
        <v>14836</v>
      </c>
      <c r="AI12" s="4"/>
    </row>
    <row r="13" spans="1:35" s="20" customFormat="1" ht="15.75">
      <c r="A13" s="32" t="s">
        <v>87</v>
      </c>
      <c r="B13" s="33" t="s">
        <v>197</v>
      </c>
      <c r="C13" s="34"/>
      <c r="D13" s="35">
        <f>SUM(D14:D22)</f>
        <v>0</v>
      </c>
      <c r="E13" s="35">
        <f>SUM(E14:E22)</f>
        <v>4380000</v>
      </c>
      <c r="F13" s="36"/>
      <c r="G13" s="35">
        <f t="shared" ref="G13:L13" si="2">SUM(G14:G22)</f>
        <v>4380000</v>
      </c>
      <c r="H13" s="37">
        <f t="shared" si="2"/>
        <v>80000</v>
      </c>
      <c r="I13" s="35">
        <f t="shared" si="2"/>
        <v>4380000</v>
      </c>
      <c r="J13" s="35">
        <f t="shared" si="2"/>
        <v>80000</v>
      </c>
      <c r="K13" s="35">
        <f t="shared" si="2"/>
        <v>4550000</v>
      </c>
      <c r="L13" s="35">
        <f t="shared" si="2"/>
        <v>2935681.45</v>
      </c>
      <c r="M13" s="15"/>
      <c r="N13" s="35">
        <f>SUM(N14:N22)</f>
        <v>4550000</v>
      </c>
      <c r="O13" s="35">
        <f>SUM(O14:O22)</f>
        <v>2935681.45</v>
      </c>
      <c r="P13" s="35">
        <f>SUM(P14:P22)</f>
        <v>4550000</v>
      </c>
      <c r="Q13" s="35">
        <f>SUM(Q14:Q22)</f>
        <v>2935681.45</v>
      </c>
      <c r="R13" s="35"/>
      <c r="S13" s="35">
        <f>SUM(S14:S22)</f>
        <v>4526681.4499999993</v>
      </c>
      <c r="T13" s="35">
        <f>SUM(T14:T22)</f>
        <v>3035681.45</v>
      </c>
      <c r="U13" s="35">
        <f>SUM(U14:U22)</f>
        <v>4526681.4499999993</v>
      </c>
      <c r="V13" s="37">
        <f>SUM(V14:V22)</f>
        <v>4252535.45</v>
      </c>
      <c r="W13" s="38"/>
      <c r="X13" s="38"/>
      <c r="Y13" s="35">
        <f t="shared" ref="Y13:AD13" si="3">SUM(Y14:Y22)</f>
        <v>4526681.4499999993</v>
      </c>
      <c r="Z13" s="35">
        <f t="shared" si="3"/>
        <v>4252535.45</v>
      </c>
      <c r="AA13" s="37">
        <f t="shared" si="3"/>
        <v>14736.18</v>
      </c>
      <c r="AB13" s="38"/>
      <c r="AC13" s="35">
        <f t="shared" si="3"/>
        <v>4606681.45</v>
      </c>
      <c r="AD13" s="35">
        <f t="shared" si="3"/>
        <v>4267271.63</v>
      </c>
      <c r="AE13" s="35">
        <f>SUM(AE14:AE22)</f>
        <v>4456595.45</v>
      </c>
      <c r="AF13" s="35">
        <f>SUM(AF14:AF22)</f>
        <v>4305711.63</v>
      </c>
      <c r="AG13" s="39">
        <f>SUM(AG14:AG22)</f>
        <v>4456595.45</v>
      </c>
      <c r="AH13" s="40">
        <f>SUM(AH14:AH22)</f>
        <v>4422341.9800000004</v>
      </c>
      <c r="AI13" s="15"/>
    </row>
    <row r="14" spans="1:35" ht="30">
      <c r="A14" s="21" t="s">
        <v>63</v>
      </c>
      <c r="B14" s="41" t="s">
        <v>198</v>
      </c>
      <c r="C14" s="23" t="s">
        <v>39</v>
      </c>
      <c r="D14" s="24"/>
      <c r="E14" s="42">
        <v>700000</v>
      </c>
      <c r="F14" s="43" t="s">
        <v>80</v>
      </c>
      <c r="G14" s="26">
        <f>SUM(D14:E14)</f>
        <v>700000</v>
      </c>
      <c r="H14" s="26"/>
      <c r="I14" s="26">
        <f>SUM(F14:G14)</f>
        <v>700000</v>
      </c>
      <c r="J14" s="26"/>
      <c r="K14" s="27">
        <f t="shared" ref="K14:K23" si="4">SUM(F14:G14)</f>
        <v>700000</v>
      </c>
      <c r="L14" s="27">
        <v>648955</v>
      </c>
      <c r="M14" s="4"/>
      <c r="N14" s="28">
        <v>700000</v>
      </c>
      <c r="O14" s="27">
        <v>648955</v>
      </c>
      <c r="P14" s="28">
        <v>700000</v>
      </c>
      <c r="Q14" s="27">
        <v>648955</v>
      </c>
      <c r="R14" s="27"/>
      <c r="S14" s="27">
        <v>648955</v>
      </c>
      <c r="T14" s="27">
        <v>648955</v>
      </c>
      <c r="U14" s="27">
        <v>648955</v>
      </c>
      <c r="V14" s="26">
        <v>648955</v>
      </c>
      <c r="W14" s="28"/>
      <c r="X14" s="28"/>
      <c r="Y14" s="27">
        <v>648955</v>
      </c>
      <c r="Z14" s="27">
        <v>648955</v>
      </c>
      <c r="AA14" s="29"/>
      <c r="AB14" s="28"/>
      <c r="AC14" s="28">
        <v>648955</v>
      </c>
      <c r="AD14" s="28">
        <v>648955</v>
      </c>
      <c r="AE14" s="28">
        <v>648955</v>
      </c>
      <c r="AF14" s="28">
        <v>648955</v>
      </c>
      <c r="AG14" s="44">
        <v>648955</v>
      </c>
      <c r="AH14" s="31">
        <v>648955</v>
      </c>
      <c r="AI14" s="4"/>
    </row>
    <row r="15" spans="1:35" ht="25.5">
      <c r="A15" s="21"/>
      <c r="B15" s="41"/>
      <c r="C15" s="23" t="s">
        <v>162</v>
      </c>
      <c r="D15" s="24"/>
      <c r="E15" s="42"/>
      <c r="F15" s="43"/>
      <c r="G15" s="26"/>
      <c r="H15" s="26"/>
      <c r="I15" s="26"/>
      <c r="J15" s="26"/>
      <c r="K15" s="27"/>
      <c r="L15" s="27"/>
      <c r="M15" s="4"/>
      <c r="N15" s="28"/>
      <c r="O15" s="27"/>
      <c r="P15" s="28"/>
      <c r="Q15" s="27"/>
      <c r="R15" s="27"/>
      <c r="S15" s="27"/>
      <c r="T15" s="27"/>
      <c r="U15" s="27"/>
      <c r="V15" s="26"/>
      <c r="W15" s="28"/>
      <c r="X15" s="28"/>
      <c r="Y15" s="27"/>
      <c r="Z15" s="27"/>
      <c r="AA15" s="29"/>
      <c r="AB15" s="25" t="s">
        <v>163</v>
      </c>
      <c r="AC15" s="28">
        <v>100000</v>
      </c>
      <c r="AD15" s="28"/>
      <c r="AE15" s="28">
        <v>100000</v>
      </c>
      <c r="AF15" s="28"/>
      <c r="AG15" s="44">
        <v>100000</v>
      </c>
      <c r="AH15" s="31">
        <v>100000</v>
      </c>
      <c r="AI15" s="4"/>
    </row>
    <row r="16" spans="1:35" ht="44.25" customHeight="1">
      <c r="A16" s="21" t="s">
        <v>63</v>
      </c>
      <c r="B16" s="41"/>
      <c r="C16" s="23" t="s">
        <v>40</v>
      </c>
      <c r="D16" s="24"/>
      <c r="E16" s="24">
        <v>1250000</v>
      </c>
      <c r="F16" s="25" t="s">
        <v>194</v>
      </c>
      <c r="G16" s="26">
        <f>SUM(D16:E16)</f>
        <v>1250000</v>
      </c>
      <c r="H16" s="26"/>
      <c r="I16" s="26">
        <f>SUM(F16:G16)</f>
        <v>1250000</v>
      </c>
      <c r="J16" s="26"/>
      <c r="K16" s="27">
        <f t="shared" si="4"/>
        <v>1250000</v>
      </c>
      <c r="L16" s="27"/>
      <c r="M16" s="4"/>
      <c r="N16" s="28">
        <v>1250000</v>
      </c>
      <c r="O16" s="27"/>
      <c r="P16" s="28">
        <v>1250000</v>
      </c>
      <c r="Q16" s="27"/>
      <c r="R16" s="27"/>
      <c r="S16" s="28">
        <v>1250000</v>
      </c>
      <c r="T16" s="27">
        <v>0</v>
      </c>
      <c r="U16" s="28">
        <v>1250000</v>
      </c>
      <c r="V16" s="26">
        <v>1196474</v>
      </c>
      <c r="W16" s="28"/>
      <c r="X16" s="28"/>
      <c r="Y16" s="28">
        <v>1250000</v>
      </c>
      <c r="Z16" s="27">
        <v>1196474</v>
      </c>
      <c r="AA16" s="29"/>
      <c r="AB16" s="28"/>
      <c r="AC16" s="28">
        <v>1250000</v>
      </c>
      <c r="AD16" s="27">
        <v>1196474</v>
      </c>
      <c r="AE16" s="28">
        <v>1196474</v>
      </c>
      <c r="AF16" s="27">
        <v>1196474</v>
      </c>
      <c r="AG16" s="44">
        <v>1196474</v>
      </c>
      <c r="AH16" s="45">
        <v>1196474</v>
      </c>
      <c r="AI16" s="4"/>
    </row>
    <row r="17" spans="1:35" ht="15.75">
      <c r="A17" s="21" t="s">
        <v>63</v>
      </c>
      <c r="B17" s="41"/>
      <c r="C17" s="23" t="s">
        <v>201</v>
      </c>
      <c r="D17" s="24"/>
      <c r="E17" s="24"/>
      <c r="F17" s="25"/>
      <c r="G17" s="26"/>
      <c r="H17" s="26"/>
      <c r="I17" s="26"/>
      <c r="J17" s="26"/>
      <c r="K17" s="27"/>
      <c r="L17" s="27"/>
      <c r="M17" s="4"/>
      <c r="N17" s="28"/>
      <c r="O17" s="27"/>
      <c r="P17" s="28"/>
      <c r="Q17" s="27"/>
      <c r="R17" s="27"/>
      <c r="S17" s="28"/>
      <c r="T17" s="27"/>
      <c r="U17" s="28"/>
      <c r="V17" s="26"/>
      <c r="W17" s="28"/>
      <c r="X17" s="28"/>
      <c r="Y17" s="28"/>
      <c r="Z17" s="27"/>
      <c r="AA17" s="29"/>
      <c r="AB17" s="28"/>
      <c r="AC17" s="28"/>
      <c r="AD17" s="27"/>
      <c r="AE17" s="28">
        <v>38440</v>
      </c>
      <c r="AF17" s="27">
        <v>38440</v>
      </c>
      <c r="AG17" s="44">
        <v>38440</v>
      </c>
      <c r="AH17" s="45">
        <v>38440</v>
      </c>
      <c r="AI17" s="4"/>
    </row>
    <row r="18" spans="1:35" ht="15.75">
      <c r="A18" s="21" t="s">
        <v>63</v>
      </c>
      <c r="B18" s="41"/>
      <c r="C18" s="23" t="s">
        <v>41</v>
      </c>
      <c r="D18" s="24"/>
      <c r="E18" s="42">
        <v>150000</v>
      </c>
      <c r="F18" s="43" t="s">
        <v>79</v>
      </c>
      <c r="G18" s="26">
        <f>SUM(D18:E18)</f>
        <v>150000</v>
      </c>
      <c r="H18" s="26"/>
      <c r="I18" s="26">
        <f>SUM(F18:G18)</f>
        <v>150000</v>
      </c>
      <c r="J18" s="26"/>
      <c r="K18" s="27">
        <f t="shared" si="4"/>
        <v>150000</v>
      </c>
      <c r="L18" s="27">
        <v>119999.43</v>
      </c>
      <c r="M18" s="4"/>
      <c r="N18" s="28">
        <v>150000</v>
      </c>
      <c r="O18" s="27">
        <v>119999.43</v>
      </c>
      <c r="P18" s="28">
        <v>150000</v>
      </c>
      <c r="Q18" s="27">
        <v>119999.43</v>
      </c>
      <c r="R18" s="27"/>
      <c r="S18" s="27">
        <v>119999.43</v>
      </c>
      <c r="T18" s="27">
        <v>119999.43</v>
      </c>
      <c r="U18" s="27">
        <v>119999.43</v>
      </c>
      <c r="V18" s="26">
        <v>119999.43</v>
      </c>
      <c r="W18" s="28"/>
      <c r="X18" s="28"/>
      <c r="Y18" s="27">
        <v>119999.43</v>
      </c>
      <c r="Z18" s="27">
        <v>119999.43</v>
      </c>
      <c r="AA18" s="29"/>
      <c r="AB18" s="28"/>
      <c r="AC18" s="28">
        <v>119999.43</v>
      </c>
      <c r="AD18" s="28">
        <v>119999.43</v>
      </c>
      <c r="AE18" s="28">
        <v>119999.43</v>
      </c>
      <c r="AF18" s="28">
        <v>119999.43</v>
      </c>
      <c r="AG18" s="44">
        <v>119999.43</v>
      </c>
      <c r="AH18" s="31">
        <v>119999.43</v>
      </c>
      <c r="AI18" s="4"/>
    </row>
    <row r="19" spans="1:35" ht="15.75">
      <c r="A19" s="21" t="s">
        <v>63</v>
      </c>
      <c r="B19" s="41"/>
      <c r="C19" s="23" t="s">
        <v>199</v>
      </c>
      <c r="D19" s="24"/>
      <c r="E19" s="42"/>
      <c r="F19" s="43"/>
      <c r="G19" s="26"/>
      <c r="H19" s="26"/>
      <c r="I19" s="26"/>
      <c r="J19" s="26"/>
      <c r="K19" s="27">
        <v>170000</v>
      </c>
      <c r="L19" s="27"/>
      <c r="M19" s="4"/>
      <c r="N19" s="28">
        <v>170000</v>
      </c>
      <c r="O19" s="27"/>
      <c r="P19" s="28">
        <v>170000</v>
      </c>
      <c r="Q19" s="27"/>
      <c r="R19" s="27"/>
      <c r="S19" s="28">
        <v>220000</v>
      </c>
      <c r="T19" s="27"/>
      <c r="U19" s="28">
        <v>220000</v>
      </c>
      <c r="V19" s="26"/>
      <c r="W19" s="28"/>
      <c r="X19" s="28"/>
      <c r="Y19" s="28">
        <v>220000</v>
      </c>
      <c r="Z19" s="27"/>
      <c r="AA19" s="29">
        <v>14736.18</v>
      </c>
      <c r="AB19" s="28">
        <v>-20000</v>
      </c>
      <c r="AC19" s="28">
        <v>200000</v>
      </c>
      <c r="AD19" s="29">
        <v>14736.18</v>
      </c>
      <c r="AE19" s="28">
        <v>65000</v>
      </c>
      <c r="AF19" s="28">
        <v>14736.18</v>
      </c>
      <c r="AG19" s="46">
        <v>65000</v>
      </c>
      <c r="AH19" s="31">
        <v>31366.53</v>
      </c>
      <c r="AI19" s="4"/>
    </row>
    <row r="20" spans="1:35" ht="51">
      <c r="A20" s="21" t="s">
        <v>63</v>
      </c>
      <c r="B20" s="41"/>
      <c r="C20" s="23" t="s">
        <v>62</v>
      </c>
      <c r="D20" s="24"/>
      <c r="E20" s="24">
        <v>2200000</v>
      </c>
      <c r="F20" s="25" t="s">
        <v>195</v>
      </c>
      <c r="G20" s="26">
        <f>SUM(D20:E20)</f>
        <v>2200000</v>
      </c>
      <c r="H20" s="26"/>
      <c r="I20" s="26">
        <f>SUM(F20:G20)</f>
        <v>2200000</v>
      </c>
      <c r="J20" s="26"/>
      <c r="K20" s="27">
        <f t="shared" si="4"/>
        <v>2200000</v>
      </c>
      <c r="L20" s="27">
        <v>2086727.02</v>
      </c>
      <c r="M20" s="47" t="s">
        <v>118</v>
      </c>
      <c r="N20" s="28">
        <v>2200000</v>
      </c>
      <c r="O20" s="27">
        <v>2086727.02</v>
      </c>
      <c r="P20" s="28">
        <v>2200000</v>
      </c>
      <c r="Q20" s="27">
        <v>2086727.02</v>
      </c>
      <c r="R20" s="27"/>
      <c r="S20" s="27">
        <v>2086727.02</v>
      </c>
      <c r="T20" s="27">
        <v>2086727.02</v>
      </c>
      <c r="U20" s="27">
        <v>2086727.02</v>
      </c>
      <c r="V20" s="26">
        <v>2086727.02</v>
      </c>
      <c r="W20" s="28"/>
      <c r="X20" s="28"/>
      <c r="Y20" s="27">
        <v>2086727.02</v>
      </c>
      <c r="Z20" s="27">
        <v>2086727.02</v>
      </c>
      <c r="AA20" s="29"/>
      <c r="AB20" s="28"/>
      <c r="AC20" s="28">
        <v>2086727.02</v>
      </c>
      <c r="AD20" s="27">
        <v>2086727.02</v>
      </c>
      <c r="AE20" s="28">
        <v>2086727.02</v>
      </c>
      <c r="AF20" s="27">
        <v>2086727.02</v>
      </c>
      <c r="AG20" s="44">
        <v>2086727.02</v>
      </c>
      <c r="AH20" s="45">
        <v>2086727.02</v>
      </c>
      <c r="AI20" s="4"/>
    </row>
    <row r="21" spans="1:35" ht="15.75">
      <c r="A21" s="21"/>
      <c r="B21" s="41"/>
      <c r="C21" s="23" t="s">
        <v>172</v>
      </c>
      <c r="D21" s="24"/>
      <c r="E21" s="24"/>
      <c r="F21" s="25"/>
      <c r="G21" s="26"/>
      <c r="H21" s="26"/>
      <c r="I21" s="26"/>
      <c r="J21" s="26"/>
      <c r="K21" s="27"/>
      <c r="L21" s="27"/>
      <c r="M21" s="48"/>
      <c r="N21" s="28"/>
      <c r="O21" s="27"/>
      <c r="P21" s="28"/>
      <c r="Q21" s="27"/>
      <c r="R21" s="27"/>
      <c r="S21" s="28">
        <v>121000</v>
      </c>
      <c r="T21" s="27">
        <v>100000</v>
      </c>
      <c r="U21" s="28">
        <v>121000</v>
      </c>
      <c r="V21" s="26">
        <v>120380</v>
      </c>
      <c r="W21" s="28"/>
      <c r="X21" s="28"/>
      <c r="Y21" s="28">
        <v>121000</v>
      </c>
      <c r="Z21" s="27">
        <v>120380</v>
      </c>
      <c r="AA21" s="29"/>
      <c r="AB21" s="28"/>
      <c r="AC21" s="28">
        <v>121000</v>
      </c>
      <c r="AD21" s="27">
        <v>120380</v>
      </c>
      <c r="AE21" s="28">
        <v>121000</v>
      </c>
      <c r="AF21" s="27">
        <v>120380</v>
      </c>
      <c r="AG21" s="44">
        <v>121000</v>
      </c>
      <c r="AH21" s="45">
        <v>120380</v>
      </c>
      <c r="AI21" s="4"/>
    </row>
    <row r="22" spans="1:35" ht="30">
      <c r="A22" s="21" t="s">
        <v>64</v>
      </c>
      <c r="B22" s="23" t="s">
        <v>200</v>
      </c>
      <c r="C22" s="23" t="s">
        <v>73</v>
      </c>
      <c r="D22" s="24"/>
      <c r="E22" s="24">
        <v>80000</v>
      </c>
      <c r="F22" s="25" t="s">
        <v>78</v>
      </c>
      <c r="G22" s="26">
        <f>SUM(D22:E22)</f>
        <v>80000</v>
      </c>
      <c r="H22" s="26">
        <v>80000</v>
      </c>
      <c r="I22" s="26">
        <f>SUM(F22:G22)</f>
        <v>80000</v>
      </c>
      <c r="J22" s="26">
        <v>80000</v>
      </c>
      <c r="K22" s="27">
        <f t="shared" si="4"/>
        <v>80000</v>
      </c>
      <c r="L22" s="27">
        <v>80000</v>
      </c>
      <c r="M22" s="4"/>
      <c r="N22" s="28">
        <v>80000</v>
      </c>
      <c r="O22" s="27">
        <v>80000</v>
      </c>
      <c r="P22" s="28">
        <v>80000</v>
      </c>
      <c r="Q22" s="27">
        <v>80000</v>
      </c>
      <c r="R22" s="27"/>
      <c r="S22" s="28">
        <v>80000</v>
      </c>
      <c r="T22" s="27">
        <v>80000</v>
      </c>
      <c r="U22" s="28">
        <v>80000</v>
      </c>
      <c r="V22" s="26">
        <v>80000</v>
      </c>
      <c r="W22" s="28"/>
      <c r="X22" s="28"/>
      <c r="Y22" s="28">
        <v>80000</v>
      </c>
      <c r="Z22" s="27">
        <v>80000</v>
      </c>
      <c r="AA22" s="29"/>
      <c r="AB22" s="28"/>
      <c r="AC22" s="28">
        <v>80000</v>
      </c>
      <c r="AD22" s="28">
        <v>80000</v>
      </c>
      <c r="AE22" s="28">
        <v>80000</v>
      </c>
      <c r="AF22" s="28">
        <v>80000</v>
      </c>
      <c r="AG22" s="44">
        <v>80000</v>
      </c>
      <c r="AH22" s="31">
        <v>80000</v>
      </c>
      <c r="AI22" s="4"/>
    </row>
    <row r="23" spans="1:35" ht="45">
      <c r="A23" s="21" t="s">
        <v>33</v>
      </c>
      <c r="B23" s="41" t="s">
        <v>104</v>
      </c>
      <c r="C23" s="23" t="s">
        <v>35</v>
      </c>
      <c r="D23" s="24"/>
      <c r="E23" s="24">
        <v>300000</v>
      </c>
      <c r="F23" s="25" t="s">
        <v>80</v>
      </c>
      <c r="G23" s="26">
        <f>SUM(D23:E23)</f>
        <v>300000</v>
      </c>
      <c r="H23" s="26"/>
      <c r="I23" s="26">
        <f>SUM(F23:G23)</f>
        <v>300000</v>
      </c>
      <c r="J23" s="26"/>
      <c r="K23" s="27">
        <f t="shared" si="4"/>
        <v>300000</v>
      </c>
      <c r="L23" s="27"/>
      <c r="M23" s="4"/>
      <c r="N23" s="28">
        <v>300000</v>
      </c>
      <c r="O23" s="27"/>
      <c r="P23" s="28">
        <v>300000</v>
      </c>
      <c r="Q23" s="27">
        <v>0</v>
      </c>
      <c r="R23" s="27"/>
      <c r="S23" s="28">
        <v>300000</v>
      </c>
      <c r="T23" s="27">
        <v>0</v>
      </c>
      <c r="U23" s="28">
        <v>300000</v>
      </c>
      <c r="V23" s="26">
        <v>281985</v>
      </c>
      <c r="W23" s="28"/>
      <c r="X23" s="28"/>
      <c r="Y23" s="28">
        <v>300000</v>
      </c>
      <c r="Z23" s="27">
        <v>281985</v>
      </c>
      <c r="AA23" s="29"/>
      <c r="AB23" s="28">
        <v>-18015</v>
      </c>
      <c r="AC23" s="28">
        <v>281985</v>
      </c>
      <c r="AD23" s="28">
        <v>281985</v>
      </c>
      <c r="AE23" s="28">
        <v>281985</v>
      </c>
      <c r="AF23" s="28">
        <v>281985</v>
      </c>
      <c r="AG23" s="44">
        <v>281985</v>
      </c>
      <c r="AH23" s="31">
        <v>281985</v>
      </c>
      <c r="AI23" s="4"/>
    </row>
    <row r="24" spans="1:35" ht="45">
      <c r="A24" s="21" t="s">
        <v>33</v>
      </c>
      <c r="B24" s="41" t="s">
        <v>104</v>
      </c>
      <c r="C24" s="23" t="s">
        <v>103</v>
      </c>
      <c r="D24" s="24"/>
      <c r="E24" s="24"/>
      <c r="F24" s="25"/>
      <c r="G24" s="26"/>
      <c r="H24" s="26"/>
      <c r="I24" s="26"/>
      <c r="J24" s="26"/>
      <c r="K24" s="27">
        <v>40000</v>
      </c>
      <c r="L24" s="27"/>
      <c r="M24" s="4"/>
      <c r="N24" s="28">
        <v>40000</v>
      </c>
      <c r="O24" s="27"/>
      <c r="P24" s="28">
        <v>40000</v>
      </c>
      <c r="Q24" s="27">
        <v>40000</v>
      </c>
      <c r="R24" s="27"/>
      <c r="S24" s="28">
        <v>40000</v>
      </c>
      <c r="T24" s="27">
        <v>40000</v>
      </c>
      <c r="U24" s="28">
        <v>40000</v>
      </c>
      <c r="V24" s="26">
        <v>40000</v>
      </c>
      <c r="W24" s="28"/>
      <c r="X24" s="28"/>
      <c r="Y24" s="28">
        <v>40000</v>
      </c>
      <c r="Z24" s="27">
        <v>40000</v>
      </c>
      <c r="AA24" s="29"/>
      <c r="AB24" s="28"/>
      <c r="AC24" s="28">
        <v>40000</v>
      </c>
      <c r="AD24" s="28">
        <v>40000</v>
      </c>
      <c r="AE24" s="28">
        <v>40000</v>
      </c>
      <c r="AF24" s="28">
        <v>40000</v>
      </c>
      <c r="AG24" s="44">
        <v>40000</v>
      </c>
      <c r="AH24" s="31">
        <v>40000</v>
      </c>
      <c r="AI24" s="4"/>
    </row>
    <row r="25" spans="1:35" ht="60">
      <c r="A25" s="21" t="s">
        <v>32</v>
      </c>
      <c r="B25" s="41" t="s">
        <v>105</v>
      </c>
      <c r="C25" s="23" t="s">
        <v>34</v>
      </c>
      <c r="D25" s="24"/>
      <c r="E25" s="24">
        <v>130000</v>
      </c>
      <c r="F25" s="25" t="s">
        <v>80</v>
      </c>
      <c r="G25" s="26">
        <f>SUM(D25:E25)</f>
        <v>130000</v>
      </c>
      <c r="H25" s="26"/>
      <c r="I25" s="26">
        <v>130000</v>
      </c>
      <c r="J25" s="26"/>
      <c r="K25" s="27">
        <f>SUM(F25:G25)</f>
        <v>130000</v>
      </c>
      <c r="L25" s="27"/>
      <c r="M25" s="4"/>
      <c r="N25" s="28">
        <v>130000</v>
      </c>
      <c r="O25" s="28"/>
      <c r="P25" s="28">
        <v>130000</v>
      </c>
      <c r="Q25" s="28">
        <v>92750</v>
      </c>
      <c r="R25" s="28">
        <v>-37250</v>
      </c>
      <c r="S25" s="28">
        <v>92750</v>
      </c>
      <c r="T25" s="28">
        <v>92750</v>
      </c>
      <c r="U25" s="28">
        <v>92750</v>
      </c>
      <c r="V25" s="29">
        <v>92750</v>
      </c>
      <c r="W25" s="28"/>
      <c r="X25" s="28"/>
      <c r="Y25" s="28">
        <v>92750</v>
      </c>
      <c r="Z25" s="28">
        <v>92750</v>
      </c>
      <c r="AA25" s="29"/>
      <c r="AB25" s="28"/>
      <c r="AC25" s="28">
        <v>92750</v>
      </c>
      <c r="AD25" s="28">
        <v>92750</v>
      </c>
      <c r="AE25" s="28">
        <v>92750</v>
      </c>
      <c r="AF25" s="28">
        <v>92750</v>
      </c>
      <c r="AG25" s="44">
        <v>92750</v>
      </c>
      <c r="AH25" s="31">
        <v>92750</v>
      </c>
      <c r="AI25" s="4"/>
    </row>
    <row r="26" spans="1:35" ht="15.75">
      <c r="A26" s="21"/>
      <c r="B26" s="23"/>
      <c r="C26" s="23"/>
      <c r="D26" s="24"/>
      <c r="E26" s="24"/>
      <c r="F26" s="25"/>
      <c r="G26" s="26"/>
      <c r="H26" s="26"/>
      <c r="I26" s="26"/>
      <c r="J26" s="26"/>
      <c r="K26" s="27"/>
      <c r="L26" s="27"/>
      <c r="M26" s="4"/>
      <c r="N26" s="28"/>
      <c r="O26" s="28"/>
      <c r="P26" s="28"/>
      <c r="Q26" s="28"/>
      <c r="R26" s="28"/>
      <c r="S26" s="28"/>
      <c r="T26" s="28"/>
      <c r="U26" s="28"/>
      <c r="V26" s="29"/>
      <c r="W26" s="28"/>
      <c r="X26" s="28"/>
      <c r="Y26" s="28"/>
      <c r="Z26" s="28"/>
      <c r="AA26" s="29"/>
      <c r="AB26" s="28"/>
      <c r="AC26" s="28"/>
      <c r="AD26" s="28"/>
      <c r="AE26" s="28"/>
      <c r="AF26" s="28"/>
      <c r="AG26" s="5"/>
      <c r="AH26" s="49"/>
      <c r="AI26" s="4"/>
    </row>
    <row r="27" spans="1:35" ht="15.75">
      <c r="A27" s="50" t="s">
        <v>3</v>
      </c>
      <c r="B27" s="23"/>
      <c r="C27" s="23"/>
      <c r="D27" s="24">
        <f>SUM(D28:D37)</f>
        <v>1800000</v>
      </c>
      <c r="E27" s="24">
        <f>SUM(E28:E37)</f>
        <v>1050000</v>
      </c>
      <c r="F27" s="25"/>
      <c r="G27" s="24">
        <f t="shared" ref="G27:L27" si="5">SUM(G28:G37)</f>
        <v>2850000</v>
      </c>
      <c r="H27" s="51">
        <f t="shared" si="5"/>
        <v>2670000</v>
      </c>
      <c r="I27" s="24">
        <f t="shared" si="5"/>
        <v>2850000</v>
      </c>
      <c r="J27" s="24">
        <f t="shared" si="5"/>
        <v>2670000</v>
      </c>
      <c r="K27" s="24">
        <f t="shared" si="5"/>
        <v>5354060</v>
      </c>
      <c r="L27" s="24">
        <f t="shared" si="5"/>
        <v>2670000</v>
      </c>
      <c r="M27" s="4"/>
      <c r="N27" s="24">
        <f>SUM(N28:N37)</f>
        <v>5354060</v>
      </c>
      <c r="O27" s="24">
        <f>SUM(O28:O37)</f>
        <v>5174060</v>
      </c>
      <c r="P27" s="24">
        <f>SUM(P28:P37)</f>
        <v>5354060</v>
      </c>
      <c r="Q27" s="24">
        <f>SUM(Q28:Q37)</f>
        <v>5174060</v>
      </c>
      <c r="R27" s="24"/>
      <c r="S27" s="24">
        <f>SUM(S28:S37)</f>
        <v>5679680</v>
      </c>
      <c r="T27" s="24">
        <f>SUM(T28:T37)</f>
        <v>5679680</v>
      </c>
      <c r="U27" s="24">
        <f>SUM(U28:U37)</f>
        <v>5679680</v>
      </c>
      <c r="V27" s="51">
        <f>SUM(V28:V37)</f>
        <v>5679680</v>
      </c>
      <c r="W27" s="28"/>
      <c r="X27" s="51">
        <f>SUM(X28:X37)</f>
        <v>800000</v>
      </c>
      <c r="Y27" s="24">
        <f t="shared" ref="Y27:AD27" si="6">SUM(Y28:Y37)</f>
        <v>7474100</v>
      </c>
      <c r="Z27" s="24">
        <f t="shared" si="6"/>
        <v>7474100</v>
      </c>
      <c r="AA27" s="51">
        <f t="shared" si="6"/>
        <v>0</v>
      </c>
      <c r="AB27" s="28"/>
      <c r="AC27" s="24">
        <f t="shared" si="6"/>
        <v>7601600</v>
      </c>
      <c r="AD27" s="24">
        <f t="shared" si="6"/>
        <v>7474100</v>
      </c>
      <c r="AE27" s="24">
        <f>SUM(AE28:AE37)</f>
        <v>7701600</v>
      </c>
      <c r="AF27" s="24">
        <f>SUM(AF28:AF37)</f>
        <v>7601600</v>
      </c>
      <c r="AG27" s="30">
        <f>SUM(AG28:AG37)</f>
        <v>7801600</v>
      </c>
      <c r="AH27" s="45">
        <f>SUM(AH28:AH37)</f>
        <v>7801600</v>
      </c>
      <c r="AI27" s="4"/>
    </row>
    <row r="28" spans="1:35" s="20" customFormat="1" ht="72">
      <c r="A28" s="52" t="s">
        <v>3</v>
      </c>
      <c r="B28" s="33" t="s">
        <v>202</v>
      </c>
      <c r="C28" s="34" t="s">
        <v>61</v>
      </c>
      <c r="D28" s="35"/>
      <c r="E28" s="35">
        <v>870000</v>
      </c>
      <c r="F28" s="53" t="s">
        <v>185</v>
      </c>
      <c r="G28" s="54">
        <f>SUM(D28:E28)</f>
        <v>870000</v>
      </c>
      <c r="H28" s="54">
        <v>870000</v>
      </c>
      <c r="I28" s="54">
        <v>870000</v>
      </c>
      <c r="J28" s="54">
        <v>870000</v>
      </c>
      <c r="K28" s="55">
        <f>SUM(F28:G28)</f>
        <v>870000</v>
      </c>
      <c r="L28" s="55">
        <v>870000</v>
      </c>
      <c r="M28" s="15"/>
      <c r="N28" s="38">
        <v>870000</v>
      </c>
      <c r="O28" s="38">
        <v>870000</v>
      </c>
      <c r="P28" s="38">
        <v>870000</v>
      </c>
      <c r="Q28" s="38">
        <v>870000</v>
      </c>
      <c r="R28" s="38"/>
      <c r="S28" s="38">
        <v>870000</v>
      </c>
      <c r="T28" s="38">
        <v>870000</v>
      </c>
      <c r="U28" s="38">
        <v>870000</v>
      </c>
      <c r="V28" s="56">
        <v>870000</v>
      </c>
      <c r="W28" s="38"/>
      <c r="X28" s="38">
        <v>600000</v>
      </c>
      <c r="Y28" s="38">
        <v>1470000</v>
      </c>
      <c r="Z28" s="38">
        <v>1470000</v>
      </c>
      <c r="AA28" s="56"/>
      <c r="AB28" s="38" t="s">
        <v>161</v>
      </c>
      <c r="AC28" s="38">
        <v>1495000</v>
      </c>
      <c r="AD28" s="38">
        <v>1470000</v>
      </c>
      <c r="AE28" s="38">
        <v>1495000</v>
      </c>
      <c r="AF28" s="38">
        <v>1495000</v>
      </c>
      <c r="AG28" s="57">
        <v>1495000</v>
      </c>
      <c r="AH28" s="58">
        <v>1495000</v>
      </c>
      <c r="AI28" s="15"/>
    </row>
    <row r="29" spans="1:35" ht="15.75">
      <c r="A29" s="50" t="s">
        <v>3</v>
      </c>
      <c r="B29" s="22"/>
      <c r="C29" s="23" t="s">
        <v>61</v>
      </c>
      <c r="D29" s="24"/>
      <c r="E29" s="24"/>
      <c r="F29" s="59"/>
      <c r="G29" s="26"/>
      <c r="H29" s="26"/>
      <c r="I29" s="26"/>
      <c r="J29" s="26"/>
      <c r="K29" s="27">
        <v>205000</v>
      </c>
      <c r="L29" s="27"/>
      <c r="M29" s="4"/>
      <c r="N29" s="28">
        <v>205000</v>
      </c>
      <c r="O29" s="28">
        <v>205000</v>
      </c>
      <c r="P29" s="28">
        <v>205000</v>
      </c>
      <c r="Q29" s="28">
        <v>205000</v>
      </c>
      <c r="R29" s="28"/>
      <c r="S29" s="28">
        <v>205000</v>
      </c>
      <c r="T29" s="28">
        <v>205000</v>
      </c>
      <c r="U29" s="28">
        <v>205000</v>
      </c>
      <c r="V29" s="29">
        <v>205000</v>
      </c>
      <c r="W29" s="28"/>
      <c r="X29" s="28">
        <v>50000</v>
      </c>
      <c r="Y29" s="28">
        <v>255000</v>
      </c>
      <c r="Z29" s="28">
        <v>255000</v>
      </c>
      <c r="AA29" s="29"/>
      <c r="AB29" s="28"/>
      <c r="AC29" s="28">
        <v>255000</v>
      </c>
      <c r="AD29" s="28">
        <v>255000</v>
      </c>
      <c r="AE29" s="28">
        <v>355000</v>
      </c>
      <c r="AF29" s="28">
        <v>255000</v>
      </c>
      <c r="AG29" s="60">
        <v>455000</v>
      </c>
      <c r="AH29" s="61">
        <v>455000</v>
      </c>
      <c r="AI29" s="4"/>
    </row>
    <row r="30" spans="1:35" ht="30">
      <c r="A30" s="50" t="s">
        <v>3</v>
      </c>
      <c r="B30" s="22"/>
      <c r="C30" s="23" t="s">
        <v>38</v>
      </c>
      <c r="D30" s="24"/>
      <c r="E30" s="24">
        <v>180000</v>
      </c>
      <c r="F30" s="59" t="s">
        <v>74</v>
      </c>
      <c r="G30" s="26">
        <f>SUM(D30:E30)</f>
        <v>180000</v>
      </c>
      <c r="H30" s="26"/>
      <c r="I30" s="26">
        <f>SUM(F30:G30)</f>
        <v>180000</v>
      </c>
      <c r="J30" s="26"/>
      <c r="K30" s="27">
        <v>180000</v>
      </c>
      <c r="L30" s="27"/>
      <c r="M30" s="4"/>
      <c r="N30" s="28">
        <v>180000</v>
      </c>
      <c r="O30" s="28"/>
      <c r="P30" s="28">
        <v>180000</v>
      </c>
      <c r="Q30" s="28"/>
      <c r="R30" s="28"/>
      <c r="S30" s="28">
        <v>180000</v>
      </c>
      <c r="T30" s="28">
        <v>180000</v>
      </c>
      <c r="U30" s="28">
        <v>180000</v>
      </c>
      <c r="V30" s="29">
        <v>180000</v>
      </c>
      <c r="W30" s="28"/>
      <c r="X30" s="28"/>
      <c r="Y30" s="28">
        <v>180000</v>
      </c>
      <c r="Z30" s="28">
        <v>180000</v>
      </c>
      <c r="AA30" s="29"/>
      <c r="AB30" s="28"/>
      <c r="AC30" s="28">
        <v>180000</v>
      </c>
      <c r="AD30" s="28">
        <v>180000</v>
      </c>
      <c r="AE30" s="28">
        <v>180000</v>
      </c>
      <c r="AF30" s="28">
        <v>180000</v>
      </c>
      <c r="AG30" s="44">
        <v>180000</v>
      </c>
      <c r="AH30" s="31">
        <v>180000</v>
      </c>
      <c r="AI30" s="4"/>
    </row>
    <row r="31" spans="1:35" ht="15.75">
      <c r="A31" s="50" t="s">
        <v>3</v>
      </c>
      <c r="B31" s="23"/>
      <c r="C31" s="23" t="s">
        <v>4</v>
      </c>
      <c r="D31" s="24">
        <v>300000</v>
      </c>
      <c r="E31" s="24"/>
      <c r="F31" s="25" t="s">
        <v>75</v>
      </c>
      <c r="G31" s="26">
        <f>SUM(D31:E31)</f>
        <v>300000</v>
      </c>
      <c r="H31" s="26">
        <v>300000</v>
      </c>
      <c r="I31" s="26">
        <f>SUM(F31:G31)</f>
        <v>300000</v>
      </c>
      <c r="J31" s="26">
        <v>300000</v>
      </c>
      <c r="K31" s="27">
        <f>SUM(F31:G31)</f>
        <v>300000</v>
      </c>
      <c r="L31" s="27">
        <v>300000</v>
      </c>
      <c r="M31" s="4"/>
      <c r="N31" s="28">
        <v>300000</v>
      </c>
      <c r="O31" s="28">
        <v>300000</v>
      </c>
      <c r="P31" s="28">
        <v>300000</v>
      </c>
      <c r="Q31" s="28">
        <v>300000</v>
      </c>
      <c r="R31" s="28"/>
      <c r="S31" s="28">
        <v>300000</v>
      </c>
      <c r="T31" s="28">
        <v>300000</v>
      </c>
      <c r="U31" s="28">
        <v>300000</v>
      </c>
      <c r="V31" s="29">
        <v>300000</v>
      </c>
      <c r="W31" s="28"/>
      <c r="X31" s="28"/>
      <c r="Y31" s="28">
        <v>300000</v>
      </c>
      <c r="Z31" s="28">
        <v>300000</v>
      </c>
      <c r="AA31" s="29"/>
      <c r="AB31" s="28">
        <v>70000</v>
      </c>
      <c r="AC31" s="28">
        <v>370000</v>
      </c>
      <c r="AD31" s="28">
        <v>300000</v>
      </c>
      <c r="AE31" s="28">
        <v>370000</v>
      </c>
      <c r="AF31" s="28">
        <v>370000</v>
      </c>
      <c r="AG31" s="44">
        <v>370000</v>
      </c>
      <c r="AH31" s="31">
        <v>370000</v>
      </c>
      <c r="AI31" s="4"/>
    </row>
    <row r="32" spans="1:35" ht="15.75">
      <c r="A32" s="50" t="s">
        <v>3</v>
      </c>
      <c r="B32" s="23"/>
      <c r="C32" s="23" t="s">
        <v>4</v>
      </c>
      <c r="D32" s="24"/>
      <c r="E32" s="24"/>
      <c r="F32" s="25"/>
      <c r="G32" s="26"/>
      <c r="H32" s="26"/>
      <c r="I32" s="26"/>
      <c r="J32" s="26"/>
      <c r="K32" s="27">
        <v>531560</v>
      </c>
      <c r="L32" s="27"/>
      <c r="M32" s="4"/>
      <c r="N32" s="28">
        <v>531560</v>
      </c>
      <c r="O32" s="28">
        <v>531560</v>
      </c>
      <c r="P32" s="28">
        <v>531560</v>
      </c>
      <c r="Q32" s="28">
        <v>531560</v>
      </c>
      <c r="R32" s="28"/>
      <c r="S32" s="28">
        <v>857180</v>
      </c>
      <c r="T32" s="28">
        <v>857180</v>
      </c>
      <c r="U32" s="28">
        <v>857180</v>
      </c>
      <c r="V32" s="29">
        <v>857180</v>
      </c>
      <c r="W32" s="28"/>
      <c r="X32" s="62" t="s">
        <v>153</v>
      </c>
      <c r="Y32" s="28">
        <v>856180</v>
      </c>
      <c r="Z32" s="28">
        <v>856180</v>
      </c>
      <c r="AA32" s="29"/>
      <c r="AB32" s="28">
        <v>20500</v>
      </c>
      <c r="AC32" s="28">
        <v>876680</v>
      </c>
      <c r="AD32" s="28">
        <v>856180</v>
      </c>
      <c r="AE32" s="28">
        <v>876680</v>
      </c>
      <c r="AF32" s="28">
        <v>876680</v>
      </c>
      <c r="AG32" s="44">
        <v>876680</v>
      </c>
      <c r="AH32" s="31">
        <v>876680</v>
      </c>
      <c r="AI32" s="4"/>
    </row>
    <row r="33" spans="1:36" ht="38.25">
      <c r="A33" s="50" t="s">
        <v>3</v>
      </c>
      <c r="B33" s="23"/>
      <c r="C33" s="23" t="s">
        <v>5</v>
      </c>
      <c r="D33" s="24">
        <v>1300000</v>
      </c>
      <c r="E33" s="24"/>
      <c r="F33" s="25" t="s">
        <v>77</v>
      </c>
      <c r="G33" s="26">
        <f>SUM(D33:E33)</f>
        <v>1300000</v>
      </c>
      <c r="H33" s="26">
        <v>1300000</v>
      </c>
      <c r="I33" s="26">
        <f>SUM(F33:G33)</f>
        <v>1300000</v>
      </c>
      <c r="J33" s="26">
        <v>1300000</v>
      </c>
      <c r="K33" s="27">
        <v>1875000</v>
      </c>
      <c r="L33" s="27">
        <v>1300000</v>
      </c>
      <c r="M33" s="4"/>
      <c r="N33" s="28">
        <v>1875000</v>
      </c>
      <c r="O33" s="28">
        <v>1875000</v>
      </c>
      <c r="P33" s="28">
        <v>1875000</v>
      </c>
      <c r="Q33" s="28">
        <v>1875000</v>
      </c>
      <c r="R33" s="28"/>
      <c r="S33" s="28">
        <v>1875000</v>
      </c>
      <c r="T33" s="28">
        <v>1875000</v>
      </c>
      <c r="U33" s="28">
        <v>1875000</v>
      </c>
      <c r="V33" s="29">
        <v>1875000</v>
      </c>
      <c r="W33" s="28"/>
      <c r="X33" s="28">
        <v>150000</v>
      </c>
      <c r="Y33" s="28">
        <v>2025000</v>
      </c>
      <c r="Z33" s="28">
        <v>2025000</v>
      </c>
      <c r="AA33" s="29"/>
      <c r="AB33" s="28"/>
      <c r="AC33" s="28">
        <v>2025000</v>
      </c>
      <c r="AD33" s="28">
        <v>2025000</v>
      </c>
      <c r="AE33" s="28">
        <v>2025000</v>
      </c>
      <c r="AF33" s="28">
        <v>2025000</v>
      </c>
      <c r="AG33" s="44">
        <v>2025000</v>
      </c>
      <c r="AH33" s="31">
        <v>2025000</v>
      </c>
      <c r="AI33" s="4"/>
    </row>
    <row r="34" spans="1:36" ht="15.75">
      <c r="A34" s="50" t="s">
        <v>3</v>
      </c>
      <c r="B34" s="23"/>
      <c r="C34" s="23" t="s">
        <v>5</v>
      </c>
      <c r="D34" s="24"/>
      <c r="E34" s="24"/>
      <c r="F34" s="25"/>
      <c r="G34" s="26"/>
      <c r="H34" s="26"/>
      <c r="I34" s="26"/>
      <c r="J34" s="26"/>
      <c r="K34" s="27">
        <v>210000</v>
      </c>
      <c r="L34" s="27"/>
      <c r="M34" s="4"/>
      <c r="N34" s="28">
        <v>210000</v>
      </c>
      <c r="O34" s="28">
        <v>210000</v>
      </c>
      <c r="P34" s="28">
        <v>210000</v>
      </c>
      <c r="Q34" s="28">
        <v>210000</v>
      </c>
      <c r="R34" s="28"/>
      <c r="S34" s="28">
        <v>210000</v>
      </c>
      <c r="T34" s="28">
        <v>210000</v>
      </c>
      <c r="U34" s="28">
        <v>210000</v>
      </c>
      <c r="V34" s="29">
        <v>210000</v>
      </c>
      <c r="W34" s="28"/>
      <c r="X34" s="28"/>
      <c r="Y34" s="28">
        <v>210000</v>
      </c>
      <c r="Z34" s="28">
        <v>210000</v>
      </c>
      <c r="AA34" s="29"/>
      <c r="AB34" s="28">
        <v>12000</v>
      </c>
      <c r="AC34" s="28">
        <v>222000</v>
      </c>
      <c r="AD34" s="28">
        <v>210000</v>
      </c>
      <c r="AE34" s="28">
        <v>222000</v>
      </c>
      <c r="AF34" s="28">
        <v>222000</v>
      </c>
      <c r="AG34" s="44">
        <v>222000</v>
      </c>
      <c r="AH34" s="31">
        <v>222000</v>
      </c>
      <c r="AI34" s="4"/>
    </row>
    <row r="35" spans="1:36" ht="30">
      <c r="A35" s="50" t="s">
        <v>3</v>
      </c>
      <c r="B35" s="23"/>
      <c r="C35" s="23" t="s">
        <v>97</v>
      </c>
      <c r="D35" s="24"/>
      <c r="E35" s="24"/>
      <c r="F35" s="25"/>
      <c r="G35" s="26"/>
      <c r="H35" s="26"/>
      <c r="I35" s="26"/>
      <c r="J35" s="26"/>
      <c r="K35" s="27">
        <v>900000</v>
      </c>
      <c r="L35" s="27"/>
      <c r="M35" s="4"/>
      <c r="N35" s="28">
        <v>900000</v>
      </c>
      <c r="O35" s="28">
        <v>900000</v>
      </c>
      <c r="P35" s="28">
        <v>900000</v>
      </c>
      <c r="Q35" s="28">
        <v>900000</v>
      </c>
      <c r="R35" s="28"/>
      <c r="S35" s="28">
        <v>900000</v>
      </c>
      <c r="T35" s="28">
        <v>900000</v>
      </c>
      <c r="U35" s="28">
        <v>900000</v>
      </c>
      <c r="V35" s="29">
        <v>900000</v>
      </c>
      <c r="W35" s="28"/>
      <c r="X35" s="25" t="s">
        <v>151</v>
      </c>
      <c r="Y35" s="28">
        <v>1895420</v>
      </c>
      <c r="Z35" s="28">
        <v>1895420</v>
      </c>
      <c r="AA35" s="29"/>
      <c r="AB35" s="28"/>
      <c r="AC35" s="28">
        <v>1895420</v>
      </c>
      <c r="AD35" s="28">
        <v>1895420</v>
      </c>
      <c r="AE35" s="28">
        <v>1895420</v>
      </c>
      <c r="AF35" s="28">
        <v>1895420</v>
      </c>
      <c r="AG35" s="44">
        <v>1895420</v>
      </c>
      <c r="AH35" s="31">
        <v>1895420</v>
      </c>
      <c r="AI35" s="4"/>
    </row>
    <row r="36" spans="1:36" ht="30">
      <c r="A36" s="50" t="s">
        <v>3</v>
      </c>
      <c r="B36" s="23"/>
      <c r="C36" s="23" t="s">
        <v>97</v>
      </c>
      <c r="D36" s="24"/>
      <c r="E36" s="24"/>
      <c r="F36" s="25"/>
      <c r="G36" s="26"/>
      <c r="H36" s="26"/>
      <c r="I36" s="26"/>
      <c r="J36" s="26"/>
      <c r="K36" s="27">
        <v>82500</v>
      </c>
      <c r="L36" s="27"/>
      <c r="M36" s="4"/>
      <c r="N36" s="28">
        <v>82500</v>
      </c>
      <c r="O36" s="28">
        <v>82500</v>
      </c>
      <c r="P36" s="28">
        <v>82500</v>
      </c>
      <c r="Q36" s="28">
        <v>82500</v>
      </c>
      <c r="R36" s="28"/>
      <c r="S36" s="28">
        <v>82500</v>
      </c>
      <c r="T36" s="28">
        <v>82500</v>
      </c>
      <c r="U36" s="28">
        <v>82500</v>
      </c>
      <c r="V36" s="29">
        <v>82500</v>
      </c>
      <c r="W36" s="28"/>
      <c r="X36" s="28"/>
      <c r="Y36" s="28">
        <v>82500</v>
      </c>
      <c r="Z36" s="28">
        <v>82500</v>
      </c>
      <c r="AA36" s="29"/>
      <c r="AB36" s="28"/>
      <c r="AC36" s="28">
        <v>82500</v>
      </c>
      <c r="AD36" s="28">
        <v>82500</v>
      </c>
      <c r="AE36" s="28">
        <v>82500</v>
      </c>
      <c r="AF36" s="28">
        <v>82500</v>
      </c>
      <c r="AG36" s="44">
        <v>82500</v>
      </c>
      <c r="AH36" s="31">
        <v>82500</v>
      </c>
      <c r="AI36" s="4"/>
    </row>
    <row r="37" spans="1:36" ht="25.5">
      <c r="A37" s="50" t="s">
        <v>3</v>
      </c>
      <c r="B37" s="23"/>
      <c r="C37" s="23" t="s">
        <v>6</v>
      </c>
      <c r="D37" s="24">
        <v>200000</v>
      </c>
      <c r="E37" s="24"/>
      <c r="F37" s="25" t="s">
        <v>76</v>
      </c>
      <c r="G37" s="26">
        <f>SUM(D37:E37)</f>
        <v>200000</v>
      </c>
      <c r="H37" s="26">
        <v>200000</v>
      </c>
      <c r="I37" s="26">
        <f>SUM(F37:G37)</f>
        <v>200000</v>
      </c>
      <c r="J37" s="26">
        <v>200000</v>
      </c>
      <c r="K37" s="27">
        <f>SUM(F37:G37)</f>
        <v>200000</v>
      </c>
      <c r="L37" s="27">
        <v>200000</v>
      </c>
      <c r="M37" s="4"/>
      <c r="N37" s="28">
        <v>200000</v>
      </c>
      <c r="O37" s="28">
        <v>200000</v>
      </c>
      <c r="P37" s="28">
        <v>200000</v>
      </c>
      <c r="Q37" s="28">
        <v>200000</v>
      </c>
      <c r="R37" s="28"/>
      <c r="S37" s="28">
        <v>200000</v>
      </c>
      <c r="T37" s="28">
        <v>200000</v>
      </c>
      <c r="U37" s="28">
        <v>200000</v>
      </c>
      <c r="V37" s="29">
        <v>200000</v>
      </c>
      <c r="W37" s="28"/>
      <c r="X37" s="28"/>
      <c r="Y37" s="28">
        <v>200000</v>
      </c>
      <c r="Z37" s="28">
        <v>200000</v>
      </c>
      <c r="AA37" s="29"/>
      <c r="AB37" s="28"/>
      <c r="AC37" s="28">
        <v>200000</v>
      </c>
      <c r="AD37" s="28">
        <v>200000</v>
      </c>
      <c r="AE37" s="28">
        <v>200000</v>
      </c>
      <c r="AF37" s="28">
        <v>200000</v>
      </c>
      <c r="AG37" s="44">
        <v>200000</v>
      </c>
      <c r="AH37" s="31">
        <v>200000</v>
      </c>
      <c r="AI37" s="4"/>
    </row>
    <row r="38" spans="1:36" ht="15.75">
      <c r="A38" s="50"/>
      <c r="B38" s="23"/>
      <c r="C38" s="23"/>
      <c r="D38" s="24"/>
      <c r="E38" s="24"/>
      <c r="F38" s="25"/>
      <c r="G38" s="26"/>
      <c r="H38" s="26"/>
      <c r="I38" s="26"/>
      <c r="J38" s="26"/>
      <c r="K38" s="27"/>
      <c r="L38" s="27"/>
      <c r="M38" s="4"/>
      <c r="N38" s="28"/>
      <c r="O38" s="28"/>
      <c r="P38" s="28"/>
      <c r="Q38" s="28"/>
      <c r="R38" s="28"/>
      <c r="S38" s="28"/>
      <c r="T38" s="28"/>
      <c r="U38" s="28"/>
      <c r="V38" s="29"/>
      <c r="W38" s="28"/>
      <c r="X38" s="28"/>
      <c r="Y38" s="28"/>
      <c r="Z38" s="28"/>
      <c r="AA38" s="29"/>
      <c r="AB38" s="28"/>
      <c r="AC38" s="28"/>
      <c r="AD38" s="28"/>
      <c r="AE38" s="28"/>
      <c r="AF38" s="28"/>
      <c r="AG38" s="5"/>
      <c r="AH38" s="31"/>
      <c r="AI38" s="4"/>
    </row>
    <row r="39" spans="1:36" s="20" customFormat="1" ht="15.75">
      <c r="A39" s="63" t="s">
        <v>65</v>
      </c>
      <c r="B39" s="33" t="s">
        <v>66</v>
      </c>
      <c r="C39" s="34"/>
      <c r="D39" s="35">
        <f>SUM(D40:D62)</f>
        <v>0</v>
      </c>
      <c r="E39" s="35">
        <f>SUM(E45:E56)</f>
        <v>358600</v>
      </c>
      <c r="F39" s="36"/>
      <c r="G39" s="35">
        <f>SUM(G45:G56)</f>
        <v>358600</v>
      </c>
      <c r="H39" s="37">
        <f>SUM(H45:H56)</f>
        <v>0</v>
      </c>
      <c r="I39" s="35">
        <f>SUM(I40:I62)</f>
        <v>358600</v>
      </c>
      <c r="J39" s="35">
        <f>SUM(J40:J62)</f>
        <v>67900</v>
      </c>
      <c r="K39" s="35">
        <f>SUM(K40:K62)</f>
        <v>7610978</v>
      </c>
      <c r="L39" s="35">
        <f>SUM(L40:L62)</f>
        <v>219900</v>
      </c>
      <c r="M39" s="15"/>
      <c r="N39" s="35">
        <f>SUM(N40:N62)</f>
        <v>7715978</v>
      </c>
      <c r="O39" s="35">
        <f>SUM(O40:O62)</f>
        <v>219900</v>
      </c>
      <c r="P39" s="35">
        <f>SUM(P40:P62)</f>
        <v>7715978</v>
      </c>
      <c r="Q39" s="35">
        <f>SUM(Q40:Q62)</f>
        <v>219900</v>
      </c>
      <c r="R39" s="35"/>
      <c r="S39" s="35">
        <f>SUM(S40:S62)</f>
        <v>8758775</v>
      </c>
      <c r="T39" s="35">
        <f>SUM(T40:T62)</f>
        <v>268214</v>
      </c>
      <c r="U39" s="35">
        <f>SUM(U40:U62)</f>
        <v>8758775</v>
      </c>
      <c r="V39" s="37">
        <f>SUM(V40:V62)</f>
        <v>758856.23</v>
      </c>
      <c r="W39" s="38"/>
      <c r="X39" s="37">
        <f>SUM(X40:X62)</f>
        <v>504035</v>
      </c>
      <c r="Y39" s="35">
        <f>SUM(Y40:Y62)</f>
        <v>9262810</v>
      </c>
      <c r="Z39" s="35">
        <f>SUM(Z40:Z62)</f>
        <v>811746.23</v>
      </c>
      <c r="AA39" s="37">
        <f>SUM(AA40:AA62)</f>
        <v>280578</v>
      </c>
      <c r="AB39" s="38"/>
      <c r="AC39" s="35">
        <f t="shared" ref="AC39:AH39" si="7">SUM(AC40:AC62)</f>
        <v>9312830</v>
      </c>
      <c r="AD39" s="35">
        <f t="shared" si="7"/>
        <v>1905945.0899999999</v>
      </c>
      <c r="AE39" s="35">
        <f t="shared" si="7"/>
        <v>11808648</v>
      </c>
      <c r="AF39" s="35">
        <f t="shared" si="7"/>
        <v>1979811.49</v>
      </c>
      <c r="AG39" s="39">
        <f t="shared" si="7"/>
        <v>10373444</v>
      </c>
      <c r="AH39" s="40">
        <f t="shared" si="7"/>
        <v>3534868.09</v>
      </c>
      <c r="AI39" s="15"/>
    </row>
    <row r="40" spans="1:36" ht="30">
      <c r="A40" s="64" t="s">
        <v>203</v>
      </c>
      <c r="B40" s="41" t="s">
        <v>206</v>
      </c>
      <c r="C40" s="23" t="s">
        <v>211</v>
      </c>
      <c r="D40" s="24"/>
      <c r="E40" s="24"/>
      <c r="F40" s="25"/>
      <c r="G40" s="51"/>
      <c r="H40" s="51"/>
      <c r="I40" s="28"/>
      <c r="J40" s="28"/>
      <c r="K40" s="24">
        <v>540000</v>
      </c>
      <c r="L40" s="27">
        <v>0</v>
      </c>
      <c r="M40" s="4"/>
      <c r="N40" s="24">
        <v>540000</v>
      </c>
      <c r="O40" s="27">
        <v>0</v>
      </c>
      <c r="P40" s="24">
        <v>540000</v>
      </c>
      <c r="Q40" s="27"/>
      <c r="R40" s="27"/>
      <c r="S40" s="24">
        <v>540000</v>
      </c>
      <c r="T40" s="27"/>
      <c r="U40" s="24">
        <v>540000</v>
      </c>
      <c r="V40" s="26"/>
      <c r="W40" s="28"/>
      <c r="X40" s="28">
        <v>150000</v>
      </c>
      <c r="Y40" s="28">
        <v>690000</v>
      </c>
      <c r="Z40" s="28">
        <v>0</v>
      </c>
      <c r="AA40" s="29">
        <v>8737</v>
      </c>
      <c r="AB40" s="28"/>
      <c r="AC40" s="28">
        <v>690000</v>
      </c>
      <c r="AD40" s="28">
        <v>21337</v>
      </c>
      <c r="AE40" s="28">
        <v>690000</v>
      </c>
      <c r="AF40" s="28">
        <v>21337</v>
      </c>
      <c r="AG40" s="44">
        <v>172620</v>
      </c>
      <c r="AH40" s="31">
        <v>172620</v>
      </c>
      <c r="AI40" s="4"/>
    </row>
    <row r="41" spans="1:36" ht="15.75">
      <c r="A41" s="64" t="s">
        <v>203</v>
      </c>
      <c r="B41" s="41"/>
      <c r="C41" s="23" t="s">
        <v>207</v>
      </c>
      <c r="D41" s="24"/>
      <c r="E41" s="24"/>
      <c r="F41" s="25"/>
      <c r="G41" s="51"/>
      <c r="H41" s="51"/>
      <c r="I41" s="28"/>
      <c r="J41" s="28"/>
      <c r="K41" s="24"/>
      <c r="L41" s="27"/>
      <c r="M41" s="4"/>
      <c r="N41" s="24"/>
      <c r="O41" s="27"/>
      <c r="P41" s="24"/>
      <c r="Q41" s="27"/>
      <c r="R41" s="27"/>
      <c r="S41" s="24"/>
      <c r="T41" s="27"/>
      <c r="U41" s="24"/>
      <c r="V41" s="26"/>
      <c r="W41" s="28"/>
      <c r="X41" s="28"/>
      <c r="Y41" s="28"/>
      <c r="Z41" s="28"/>
      <c r="AA41" s="29"/>
      <c r="AB41" s="28">
        <v>12050</v>
      </c>
      <c r="AC41" s="28">
        <v>12050</v>
      </c>
      <c r="AD41" s="28">
        <v>0</v>
      </c>
      <c r="AE41" s="28">
        <v>12050</v>
      </c>
      <c r="AF41" s="28">
        <v>12037</v>
      </c>
      <c r="AG41" s="44">
        <v>12050</v>
      </c>
      <c r="AH41" s="31">
        <v>12037</v>
      </c>
      <c r="AI41" s="4"/>
    </row>
    <row r="42" spans="1:36" ht="30">
      <c r="A42" s="64" t="s">
        <v>203</v>
      </c>
      <c r="B42" s="41"/>
      <c r="C42" s="65" t="s">
        <v>108</v>
      </c>
      <c r="D42" s="24"/>
      <c r="E42" s="24"/>
      <c r="F42" s="25"/>
      <c r="G42" s="51"/>
      <c r="H42" s="51"/>
      <c r="I42" s="28"/>
      <c r="J42" s="28"/>
      <c r="K42" s="24"/>
      <c r="L42" s="27"/>
      <c r="M42" s="4"/>
      <c r="N42" s="24"/>
      <c r="O42" s="27"/>
      <c r="P42" s="24"/>
      <c r="Q42" s="27"/>
      <c r="R42" s="27">
        <v>11000</v>
      </c>
      <c r="S42" s="24">
        <v>11000</v>
      </c>
      <c r="T42" s="27">
        <v>0</v>
      </c>
      <c r="U42" s="24">
        <v>11000</v>
      </c>
      <c r="V42" s="26">
        <v>0</v>
      </c>
      <c r="W42" s="28"/>
      <c r="X42" s="28"/>
      <c r="Y42" s="28">
        <v>11000</v>
      </c>
      <c r="Z42" s="28">
        <v>0</v>
      </c>
      <c r="AA42" s="29"/>
      <c r="AB42" s="28"/>
      <c r="AC42" s="28">
        <v>11000</v>
      </c>
      <c r="AD42" s="28">
        <v>0</v>
      </c>
      <c r="AE42" s="28">
        <v>9386</v>
      </c>
      <c r="AF42" s="28">
        <v>0</v>
      </c>
      <c r="AG42" s="44">
        <v>11000</v>
      </c>
      <c r="AH42" s="31">
        <v>10999</v>
      </c>
      <c r="AI42" s="4"/>
    </row>
    <row r="43" spans="1:36" ht="45">
      <c r="A43" s="64" t="s">
        <v>204</v>
      </c>
      <c r="B43" s="41" t="s">
        <v>208</v>
      </c>
      <c r="C43" s="23" t="s">
        <v>211</v>
      </c>
      <c r="D43" s="24"/>
      <c r="E43" s="24"/>
      <c r="F43" s="25"/>
      <c r="G43" s="51"/>
      <c r="H43" s="51"/>
      <c r="I43" s="28"/>
      <c r="J43" s="28"/>
      <c r="K43" s="24">
        <v>900000</v>
      </c>
      <c r="L43" s="27"/>
      <c r="M43" s="4"/>
      <c r="N43" s="24">
        <v>900000</v>
      </c>
      <c r="O43" s="27"/>
      <c r="P43" s="24">
        <v>900000</v>
      </c>
      <c r="Q43" s="27">
        <v>0</v>
      </c>
      <c r="R43" s="27"/>
      <c r="S43" s="24">
        <v>900000</v>
      </c>
      <c r="T43" s="27">
        <v>0</v>
      </c>
      <c r="U43" s="24">
        <v>900000</v>
      </c>
      <c r="V43" s="26">
        <v>0</v>
      </c>
      <c r="W43" s="28"/>
      <c r="X43" s="28">
        <v>-150000</v>
      </c>
      <c r="Y43" s="28">
        <v>750000</v>
      </c>
      <c r="Z43" s="28"/>
      <c r="AA43" s="29"/>
      <c r="AB43" s="28"/>
      <c r="AC43" s="28">
        <v>750000</v>
      </c>
      <c r="AD43" s="28">
        <v>8700</v>
      </c>
      <c r="AE43" s="28">
        <v>750000</v>
      </c>
      <c r="AF43" s="28">
        <v>8700</v>
      </c>
      <c r="AG43" s="44">
        <v>91270</v>
      </c>
      <c r="AH43" s="31">
        <v>91268.6</v>
      </c>
      <c r="AI43" s="4"/>
    </row>
    <row r="44" spans="1:36" ht="15.75">
      <c r="A44" s="64" t="s">
        <v>204</v>
      </c>
      <c r="B44" s="41"/>
      <c r="C44" s="23" t="s">
        <v>210</v>
      </c>
      <c r="D44" s="24"/>
      <c r="E44" s="24"/>
      <c r="F44" s="25"/>
      <c r="G44" s="51"/>
      <c r="H44" s="51"/>
      <c r="I44" s="28"/>
      <c r="J44" s="28"/>
      <c r="K44" s="24"/>
      <c r="L44" s="27"/>
      <c r="M44" s="4"/>
      <c r="N44" s="24"/>
      <c r="O44" s="27"/>
      <c r="P44" s="24"/>
      <c r="Q44" s="27"/>
      <c r="R44" s="27"/>
      <c r="S44" s="24"/>
      <c r="T44" s="27"/>
      <c r="U44" s="24"/>
      <c r="V44" s="26"/>
      <c r="W44" s="28"/>
      <c r="X44" s="28"/>
      <c r="Y44" s="28"/>
      <c r="Z44" s="28"/>
      <c r="AA44" s="29"/>
      <c r="AB44" s="28"/>
      <c r="AC44" s="28"/>
      <c r="AD44" s="28"/>
      <c r="AE44" s="28">
        <v>34000</v>
      </c>
      <c r="AF44" s="28">
        <v>0</v>
      </c>
      <c r="AG44" s="44">
        <v>24000</v>
      </c>
      <c r="AH44" s="31">
        <v>23964</v>
      </c>
      <c r="AI44" s="4"/>
    </row>
    <row r="45" spans="1:36" ht="51">
      <c r="A45" s="64" t="s">
        <v>204</v>
      </c>
      <c r="B45" s="22"/>
      <c r="C45" s="23" t="s">
        <v>90</v>
      </c>
      <c r="D45" s="24"/>
      <c r="E45" s="42">
        <v>182600</v>
      </c>
      <c r="F45" s="25" t="s">
        <v>186</v>
      </c>
      <c r="G45" s="26">
        <f>SUM(D45:E45)</f>
        <v>182600</v>
      </c>
      <c r="H45" s="26"/>
      <c r="I45" s="28">
        <v>182600</v>
      </c>
      <c r="J45" s="28"/>
      <c r="K45" s="27">
        <f>SUM(F45:G45)</f>
        <v>182600</v>
      </c>
      <c r="L45" s="27">
        <v>152000</v>
      </c>
      <c r="M45" s="48" t="s">
        <v>120</v>
      </c>
      <c r="N45" s="27">
        <v>182600</v>
      </c>
      <c r="O45" s="27">
        <v>152000</v>
      </c>
      <c r="P45" s="27">
        <v>182600</v>
      </c>
      <c r="Q45" s="27">
        <v>152000</v>
      </c>
      <c r="R45" s="27">
        <v>-12000</v>
      </c>
      <c r="S45" s="27">
        <v>170600</v>
      </c>
      <c r="T45" s="27">
        <v>152000</v>
      </c>
      <c r="U45" s="27">
        <v>170600</v>
      </c>
      <c r="V45" s="26">
        <v>152000</v>
      </c>
      <c r="W45" s="27"/>
      <c r="X45" s="28"/>
      <c r="Y45" s="27">
        <v>170600</v>
      </c>
      <c r="Z45" s="27">
        <v>152000</v>
      </c>
      <c r="AA45" s="29"/>
      <c r="AB45" s="28"/>
      <c r="AC45" s="28">
        <v>170600</v>
      </c>
      <c r="AD45" s="28">
        <v>152000</v>
      </c>
      <c r="AE45" s="28">
        <v>168986</v>
      </c>
      <c r="AF45" s="28">
        <v>152000</v>
      </c>
      <c r="AG45" s="44">
        <v>168986</v>
      </c>
      <c r="AH45" s="31">
        <v>168986</v>
      </c>
      <c r="AI45" s="66"/>
      <c r="AJ45" s="66"/>
    </row>
    <row r="46" spans="1:36" ht="45">
      <c r="A46" s="64" t="s">
        <v>204</v>
      </c>
      <c r="B46" s="22"/>
      <c r="C46" s="23" t="s">
        <v>140</v>
      </c>
      <c r="D46" s="24"/>
      <c r="E46" s="42"/>
      <c r="F46" s="25"/>
      <c r="G46" s="26"/>
      <c r="H46" s="26"/>
      <c r="I46" s="28"/>
      <c r="J46" s="28"/>
      <c r="K46" s="27"/>
      <c r="L46" s="27"/>
      <c r="M46" s="48"/>
      <c r="N46" s="27"/>
      <c r="O46" s="27"/>
      <c r="P46" s="27"/>
      <c r="Q46" s="27"/>
      <c r="R46" s="27">
        <v>524697</v>
      </c>
      <c r="S46" s="27">
        <v>524697</v>
      </c>
      <c r="T46" s="27">
        <v>0</v>
      </c>
      <c r="U46" s="27">
        <v>524697</v>
      </c>
      <c r="V46" s="26">
        <v>0</v>
      </c>
      <c r="W46" s="28"/>
      <c r="X46" s="28"/>
      <c r="Y46" s="27">
        <v>524697</v>
      </c>
      <c r="Z46" s="27">
        <v>0</v>
      </c>
      <c r="AA46" s="29"/>
      <c r="AB46" s="28"/>
      <c r="AC46" s="27">
        <v>524697</v>
      </c>
      <c r="AD46" s="28">
        <v>0</v>
      </c>
      <c r="AE46" s="27">
        <v>524697</v>
      </c>
      <c r="AF46" s="28">
        <v>0</v>
      </c>
      <c r="AG46" s="30">
        <v>524697</v>
      </c>
      <c r="AH46" s="31">
        <v>496037.5</v>
      </c>
      <c r="AI46" s="4"/>
    </row>
    <row r="47" spans="1:36" ht="60">
      <c r="A47" s="64" t="s">
        <v>204</v>
      </c>
      <c r="B47" s="22"/>
      <c r="C47" s="23" t="s">
        <v>150</v>
      </c>
      <c r="D47" s="24"/>
      <c r="E47" s="42"/>
      <c r="F47" s="25"/>
      <c r="G47" s="26"/>
      <c r="H47" s="26"/>
      <c r="I47" s="28"/>
      <c r="J47" s="28"/>
      <c r="K47" s="27"/>
      <c r="L47" s="27"/>
      <c r="M47" s="48"/>
      <c r="N47" s="27"/>
      <c r="O47" s="27"/>
      <c r="P47" s="27"/>
      <c r="Q47" s="27"/>
      <c r="R47" s="27"/>
      <c r="S47" s="27"/>
      <c r="T47" s="27"/>
      <c r="U47" s="27"/>
      <c r="V47" s="26"/>
      <c r="W47" s="28"/>
      <c r="X47" s="28">
        <v>157410</v>
      </c>
      <c r="Y47" s="28">
        <v>157410</v>
      </c>
      <c r="Z47" s="28"/>
      <c r="AA47" s="29"/>
      <c r="AB47" s="28"/>
      <c r="AC47" s="28">
        <v>157410</v>
      </c>
      <c r="AD47" s="28">
        <v>0</v>
      </c>
      <c r="AE47" s="28">
        <v>184075</v>
      </c>
      <c r="AF47" s="28">
        <v>0</v>
      </c>
      <c r="AG47" s="44">
        <v>213075</v>
      </c>
      <c r="AH47" s="31">
        <v>212587.5</v>
      </c>
      <c r="AI47" s="4"/>
    </row>
    <row r="48" spans="1:36" ht="30">
      <c r="A48" s="64" t="s">
        <v>204</v>
      </c>
      <c r="B48" s="22"/>
      <c r="C48" s="23" t="s">
        <v>98</v>
      </c>
      <c r="D48" s="24"/>
      <c r="E48" s="42"/>
      <c r="F48" s="25"/>
      <c r="G48" s="26"/>
      <c r="H48" s="26"/>
      <c r="I48" s="28"/>
      <c r="J48" s="28"/>
      <c r="K48" s="27">
        <v>70700</v>
      </c>
      <c r="L48" s="27"/>
      <c r="M48" s="4" t="s">
        <v>119</v>
      </c>
      <c r="N48" s="27">
        <v>70700</v>
      </c>
      <c r="O48" s="28"/>
      <c r="P48" s="27">
        <v>70700</v>
      </c>
      <c r="Q48" s="28"/>
      <c r="R48" s="28"/>
      <c r="S48" s="27">
        <v>70700</v>
      </c>
      <c r="T48" s="28">
        <v>0</v>
      </c>
      <c r="U48" s="27">
        <v>70700</v>
      </c>
      <c r="V48" s="29">
        <v>45500</v>
      </c>
      <c r="W48" s="28"/>
      <c r="X48" s="28"/>
      <c r="Y48" s="27">
        <v>70700</v>
      </c>
      <c r="Z48" s="28">
        <v>45500</v>
      </c>
      <c r="AA48" s="29"/>
      <c r="AB48" s="28"/>
      <c r="AC48" s="27">
        <v>70700</v>
      </c>
      <c r="AD48" s="28">
        <v>45500</v>
      </c>
      <c r="AE48" s="27">
        <v>70700</v>
      </c>
      <c r="AF48" s="28">
        <v>45500</v>
      </c>
      <c r="AG48" s="30">
        <v>70700</v>
      </c>
      <c r="AH48" s="31">
        <v>70649</v>
      </c>
      <c r="AI48" s="4"/>
    </row>
    <row r="49" spans="1:35" ht="15.75">
      <c r="A49" s="64" t="s">
        <v>204</v>
      </c>
      <c r="B49" s="22"/>
      <c r="C49" s="23" t="s">
        <v>189</v>
      </c>
      <c r="D49" s="24"/>
      <c r="E49" s="42"/>
      <c r="F49" s="25"/>
      <c r="G49" s="26"/>
      <c r="H49" s="26"/>
      <c r="I49" s="28"/>
      <c r="J49" s="28"/>
      <c r="K49" s="27">
        <v>396080</v>
      </c>
      <c r="L49" s="27"/>
      <c r="M49" s="4"/>
      <c r="N49" s="27">
        <v>396080</v>
      </c>
      <c r="O49" s="28"/>
      <c r="P49" s="27">
        <v>396080</v>
      </c>
      <c r="Q49" s="28"/>
      <c r="R49" s="28"/>
      <c r="S49" s="27">
        <v>396080</v>
      </c>
      <c r="T49" s="28">
        <v>0</v>
      </c>
      <c r="U49" s="27">
        <v>396080</v>
      </c>
      <c r="V49" s="29">
        <v>0</v>
      </c>
      <c r="W49" s="28"/>
      <c r="X49" s="28"/>
      <c r="Y49" s="28">
        <v>396080</v>
      </c>
      <c r="Z49" s="28"/>
      <c r="AA49" s="29">
        <v>159898.20000000001</v>
      </c>
      <c r="AB49" s="28"/>
      <c r="AC49" s="28">
        <v>396080</v>
      </c>
      <c r="AD49" s="28">
        <v>159898.20000000001</v>
      </c>
      <c r="AE49" s="28">
        <v>396080</v>
      </c>
      <c r="AF49" s="28">
        <v>159898.20000000001</v>
      </c>
      <c r="AG49" s="44">
        <v>384780</v>
      </c>
      <c r="AH49" s="31">
        <v>341649</v>
      </c>
      <c r="AI49" s="4"/>
    </row>
    <row r="50" spans="1:35" ht="15.75">
      <c r="A50" s="64" t="s">
        <v>204</v>
      </c>
      <c r="B50" s="22"/>
      <c r="C50" s="23" t="s">
        <v>190</v>
      </c>
      <c r="D50" s="24"/>
      <c r="E50" s="42"/>
      <c r="F50" s="25"/>
      <c r="G50" s="26"/>
      <c r="H50" s="26"/>
      <c r="I50" s="28"/>
      <c r="J50" s="28"/>
      <c r="K50" s="27"/>
      <c r="L50" s="27"/>
      <c r="M50" s="4"/>
      <c r="N50" s="27"/>
      <c r="O50" s="28"/>
      <c r="P50" s="27"/>
      <c r="Q50" s="28"/>
      <c r="R50" s="28"/>
      <c r="S50" s="27"/>
      <c r="T50" s="28"/>
      <c r="U50" s="27"/>
      <c r="V50" s="29"/>
      <c r="W50" s="28"/>
      <c r="X50" s="28">
        <v>118825</v>
      </c>
      <c r="Y50" s="28">
        <v>118825</v>
      </c>
      <c r="Z50" s="28"/>
      <c r="AA50" s="29">
        <v>68527.8</v>
      </c>
      <c r="AB50" s="28"/>
      <c r="AC50" s="28">
        <v>118825</v>
      </c>
      <c r="AD50" s="28">
        <v>68527.8</v>
      </c>
      <c r="AE50" s="28">
        <v>157160</v>
      </c>
      <c r="AF50" s="28">
        <v>68527.8</v>
      </c>
      <c r="AG50" s="44">
        <v>157160</v>
      </c>
      <c r="AH50" s="31">
        <v>157159</v>
      </c>
      <c r="AI50" s="4"/>
    </row>
    <row r="51" spans="1:35" ht="15.75">
      <c r="A51" s="64" t="s">
        <v>204</v>
      </c>
      <c r="B51" s="22"/>
      <c r="C51" s="23" t="s">
        <v>159</v>
      </c>
      <c r="D51" s="24"/>
      <c r="E51" s="42"/>
      <c r="F51" s="25"/>
      <c r="G51" s="26"/>
      <c r="H51" s="26"/>
      <c r="I51" s="28"/>
      <c r="J51" s="28"/>
      <c r="K51" s="27"/>
      <c r="L51" s="27"/>
      <c r="M51" s="4"/>
      <c r="N51" s="27"/>
      <c r="O51" s="28"/>
      <c r="P51" s="27"/>
      <c r="Q51" s="28"/>
      <c r="R51" s="28"/>
      <c r="S51" s="27"/>
      <c r="T51" s="28"/>
      <c r="U51" s="27"/>
      <c r="V51" s="29"/>
      <c r="W51" s="28"/>
      <c r="X51" s="28"/>
      <c r="Y51" s="28"/>
      <c r="Z51" s="28"/>
      <c r="AA51" s="29"/>
      <c r="AB51" s="28">
        <v>39000</v>
      </c>
      <c r="AC51" s="28">
        <v>39000</v>
      </c>
      <c r="AD51" s="28">
        <v>0</v>
      </c>
      <c r="AE51" s="28">
        <v>39000</v>
      </c>
      <c r="AF51" s="28">
        <v>34004.400000000001</v>
      </c>
      <c r="AG51" s="44">
        <v>34100</v>
      </c>
      <c r="AH51" s="31">
        <v>34004.400000000001</v>
      </c>
      <c r="AI51" s="4"/>
    </row>
    <row r="52" spans="1:35" ht="30">
      <c r="A52" s="64" t="s">
        <v>204</v>
      </c>
      <c r="B52" s="22"/>
      <c r="C52" s="65" t="s">
        <v>108</v>
      </c>
      <c r="D52" s="24"/>
      <c r="E52" s="42"/>
      <c r="F52" s="25"/>
      <c r="G52" s="26"/>
      <c r="H52" s="26"/>
      <c r="I52" s="28"/>
      <c r="J52" s="28"/>
      <c r="K52" s="27">
        <v>75000</v>
      </c>
      <c r="L52" s="27"/>
      <c r="M52" s="67">
        <f>K43+K45+K48+K49+K52</f>
        <v>1624380</v>
      </c>
      <c r="N52" s="27">
        <v>75000</v>
      </c>
      <c r="O52" s="28"/>
      <c r="P52" s="27">
        <v>75000</v>
      </c>
      <c r="Q52" s="28"/>
      <c r="R52" s="28">
        <v>50100</v>
      </c>
      <c r="S52" s="27">
        <v>125100</v>
      </c>
      <c r="T52" s="28">
        <v>0</v>
      </c>
      <c r="U52" s="27">
        <v>125100</v>
      </c>
      <c r="V52" s="29">
        <v>6970</v>
      </c>
      <c r="W52" s="28"/>
      <c r="X52" s="28">
        <v>-16200</v>
      </c>
      <c r="Y52" s="28">
        <v>108900</v>
      </c>
      <c r="Z52" s="28">
        <v>45270</v>
      </c>
      <c r="AA52" s="29">
        <v>20766</v>
      </c>
      <c r="AB52" s="28">
        <v>-1030</v>
      </c>
      <c r="AC52" s="28">
        <v>107870</v>
      </c>
      <c r="AD52" s="28">
        <v>66036</v>
      </c>
      <c r="AE52" s="28">
        <v>107870</v>
      </c>
      <c r="AF52" s="28">
        <v>66036</v>
      </c>
      <c r="AG52" s="44">
        <v>106256</v>
      </c>
      <c r="AH52" s="31">
        <v>106256</v>
      </c>
      <c r="AI52" s="4"/>
    </row>
    <row r="53" spans="1:35" ht="30">
      <c r="A53" s="64" t="s">
        <v>205</v>
      </c>
      <c r="B53" s="41" t="s">
        <v>209</v>
      </c>
      <c r="C53" s="68" t="s">
        <v>36</v>
      </c>
      <c r="D53" s="24"/>
      <c r="E53" s="24">
        <v>108000</v>
      </c>
      <c r="F53" s="25" t="s">
        <v>80</v>
      </c>
      <c r="G53" s="26">
        <f>SUM(D53:E53)</f>
        <v>108000</v>
      </c>
      <c r="H53" s="26"/>
      <c r="I53" s="28">
        <v>108000</v>
      </c>
      <c r="J53" s="28"/>
      <c r="K53" s="27">
        <f>SUM(F53:G53)</f>
        <v>108000</v>
      </c>
      <c r="L53" s="27"/>
      <c r="M53" s="4"/>
      <c r="N53" s="27">
        <v>108000</v>
      </c>
      <c r="O53" s="28"/>
      <c r="P53" s="27">
        <v>108000</v>
      </c>
      <c r="Q53" s="28"/>
      <c r="R53" s="28"/>
      <c r="S53" s="27">
        <v>108000</v>
      </c>
      <c r="T53" s="28">
        <v>0</v>
      </c>
      <c r="U53" s="27">
        <v>108000</v>
      </c>
      <c r="V53" s="29">
        <v>0</v>
      </c>
      <c r="W53" s="28"/>
      <c r="X53" s="28"/>
      <c r="Y53" s="27">
        <v>108000</v>
      </c>
      <c r="Z53" s="28">
        <v>0</v>
      </c>
      <c r="AA53" s="26"/>
      <c r="AB53" s="28"/>
      <c r="AC53" s="28">
        <v>108000</v>
      </c>
      <c r="AD53" s="28">
        <v>0</v>
      </c>
      <c r="AE53" s="28">
        <v>108000</v>
      </c>
      <c r="AF53" s="28">
        <v>0</v>
      </c>
      <c r="AG53" s="44">
        <v>108000</v>
      </c>
      <c r="AH53" s="31">
        <v>106218</v>
      </c>
      <c r="AI53" s="4"/>
    </row>
    <row r="54" spans="1:35" ht="30">
      <c r="A54" s="64" t="s">
        <v>205</v>
      </c>
      <c r="B54" s="22"/>
      <c r="C54" s="23" t="s">
        <v>37</v>
      </c>
      <c r="D54" s="24"/>
      <c r="E54" s="24">
        <v>68000</v>
      </c>
      <c r="F54" s="25" t="s">
        <v>80</v>
      </c>
      <c r="G54" s="26">
        <f>SUM(D54:E54)</f>
        <v>68000</v>
      </c>
      <c r="H54" s="26"/>
      <c r="I54" s="28">
        <v>68000</v>
      </c>
      <c r="J54" s="28">
        <v>67900</v>
      </c>
      <c r="K54" s="27">
        <f>SUM(F54:G54)</f>
        <v>68000</v>
      </c>
      <c r="L54" s="27">
        <v>67900</v>
      </c>
      <c r="M54" s="4"/>
      <c r="N54" s="27">
        <v>68000</v>
      </c>
      <c r="O54" s="28">
        <v>67900</v>
      </c>
      <c r="P54" s="27">
        <v>68000</v>
      </c>
      <c r="Q54" s="28">
        <v>67900</v>
      </c>
      <c r="R54" s="28"/>
      <c r="S54" s="27">
        <v>68000</v>
      </c>
      <c r="T54" s="28">
        <v>67900</v>
      </c>
      <c r="U54" s="27">
        <v>68000</v>
      </c>
      <c r="V54" s="29">
        <v>67900</v>
      </c>
      <c r="W54" s="28"/>
      <c r="X54" s="28"/>
      <c r="Y54" s="27">
        <v>68000</v>
      </c>
      <c r="Z54" s="28">
        <v>67900</v>
      </c>
      <c r="AA54" s="29"/>
      <c r="AB54" s="28"/>
      <c r="AC54" s="28">
        <v>68000</v>
      </c>
      <c r="AD54" s="28">
        <v>67900</v>
      </c>
      <c r="AE54" s="28">
        <v>68000</v>
      </c>
      <c r="AF54" s="28">
        <v>67900</v>
      </c>
      <c r="AG54" s="44">
        <v>68000</v>
      </c>
      <c r="AH54" s="31">
        <v>67900</v>
      </c>
      <c r="AI54" s="4"/>
    </row>
    <row r="55" spans="1:35" ht="30">
      <c r="A55" s="64" t="s">
        <v>205</v>
      </c>
      <c r="B55" s="22"/>
      <c r="C55" s="23" t="s">
        <v>211</v>
      </c>
      <c r="D55" s="24"/>
      <c r="E55" s="24"/>
      <c r="F55" s="25"/>
      <c r="G55" s="26"/>
      <c r="H55" s="26"/>
      <c r="I55" s="28"/>
      <c r="J55" s="28"/>
      <c r="K55" s="27">
        <v>180000</v>
      </c>
      <c r="L55" s="27"/>
      <c r="M55" s="4"/>
      <c r="N55" s="27">
        <v>180000</v>
      </c>
      <c r="O55" s="28"/>
      <c r="P55" s="27">
        <v>180000</v>
      </c>
      <c r="Q55" s="28"/>
      <c r="R55" s="28"/>
      <c r="S55" s="27">
        <v>180000</v>
      </c>
      <c r="T55" s="28">
        <v>0</v>
      </c>
      <c r="U55" s="27">
        <v>180000</v>
      </c>
      <c r="V55" s="29"/>
      <c r="W55" s="28"/>
      <c r="X55" s="28"/>
      <c r="Y55" s="27">
        <v>180000</v>
      </c>
      <c r="Z55" s="28">
        <v>0</v>
      </c>
      <c r="AA55" s="29">
        <v>11930</v>
      </c>
      <c r="AB55" s="28"/>
      <c r="AC55" s="28">
        <v>180000</v>
      </c>
      <c r="AD55" s="28"/>
      <c r="AE55" s="28">
        <v>180000</v>
      </c>
      <c r="AF55" s="28">
        <v>0</v>
      </c>
      <c r="AG55" s="44">
        <v>0</v>
      </c>
      <c r="AH55" s="31">
        <v>0</v>
      </c>
      <c r="AI55" s="4"/>
    </row>
    <row r="56" spans="1:35" ht="38.25">
      <c r="A56" s="64" t="s">
        <v>205</v>
      </c>
      <c r="B56" s="22"/>
      <c r="C56" s="23" t="s">
        <v>138</v>
      </c>
      <c r="D56" s="24"/>
      <c r="E56" s="42"/>
      <c r="F56" s="25"/>
      <c r="G56" s="26"/>
      <c r="H56" s="26"/>
      <c r="I56" s="28"/>
      <c r="J56" s="28"/>
      <c r="K56" s="27">
        <v>500000</v>
      </c>
      <c r="L56" s="27"/>
      <c r="M56" s="66">
        <f>K53+K54+K55+K56</f>
        <v>856000</v>
      </c>
      <c r="N56" s="27">
        <v>500000</v>
      </c>
      <c r="O56" s="28"/>
      <c r="P56" s="27">
        <v>500000</v>
      </c>
      <c r="Q56" s="28"/>
      <c r="R56" s="25" t="s">
        <v>137</v>
      </c>
      <c r="S56" s="27">
        <v>950000</v>
      </c>
      <c r="T56" s="28">
        <v>0</v>
      </c>
      <c r="U56" s="27">
        <v>950000</v>
      </c>
      <c r="V56" s="29">
        <v>307279.23</v>
      </c>
      <c r="W56" s="28"/>
      <c r="X56" s="28">
        <v>200000</v>
      </c>
      <c r="Y56" s="28">
        <v>1150000</v>
      </c>
      <c r="Z56" s="28">
        <v>307279.23</v>
      </c>
      <c r="AA56" s="29">
        <v>336</v>
      </c>
      <c r="AB56" s="28"/>
      <c r="AC56" s="28">
        <v>1150000</v>
      </c>
      <c r="AD56" s="28">
        <v>1068105.8899999999</v>
      </c>
      <c r="AE56" s="28">
        <v>1150000</v>
      </c>
      <c r="AF56" s="28">
        <v>1068105.8899999999</v>
      </c>
      <c r="AG56" s="44">
        <v>1068106</v>
      </c>
      <c r="AH56" s="31">
        <v>1068105.8899999999</v>
      </c>
      <c r="AI56" s="4"/>
    </row>
    <row r="57" spans="1:35" ht="30">
      <c r="A57" s="64" t="s">
        <v>205</v>
      </c>
      <c r="B57" s="22"/>
      <c r="C57" s="65" t="s">
        <v>108</v>
      </c>
      <c r="D57" s="24"/>
      <c r="E57" s="42"/>
      <c r="F57" s="25"/>
      <c r="G57" s="26"/>
      <c r="H57" s="26"/>
      <c r="I57" s="28"/>
      <c r="J57" s="28"/>
      <c r="K57" s="27"/>
      <c r="L57" s="27"/>
      <c r="M57" s="66"/>
      <c r="N57" s="27"/>
      <c r="O57" s="28"/>
      <c r="P57" s="27"/>
      <c r="Q57" s="28"/>
      <c r="R57" s="25"/>
      <c r="S57" s="27"/>
      <c r="T57" s="28"/>
      <c r="U57" s="27"/>
      <c r="V57" s="29"/>
      <c r="W57" s="28"/>
      <c r="X57" s="28">
        <v>44000</v>
      </c>
      <c r="Y57" s="28">
        <v>44000</v>
      </c>
      <c r="Z57" s="28">
        <v>0</v>
      </c>
      <c r="AA57" s="29"/>
      <c r="AB57" s="28"/>
      <c r="AC57" s="28">
        <v>44000</v>
      </c>
      <c r="AD57" s="28">
        <v>43760.2</v>
      </c>
      <c r="AE57" s="28">
        <v>44000</v>
      </c>
      <c r="AF57" s="28">
        <v>43760.2</v>
      </c>
      <c r="AG57" s="44">
        <v>44000</v>
      </c>
      <c r="AH57" s="31">
        <v>43760.2</v>
      </c>
      <c r="AI57" s="4"/>
    </row>
    <row r="58" spans="1:35" ht="15.75">
      <c r="A58" s="64" t="s">
        <v>220</v>
      </c>
      <c r="B58" s="22"/>
      <c r="C58" s="23" t="s">
        <v>171</v>
      </c>
      <c r="D58" s="24"/>
      <c r="E58" s="42"/>
      <c r="F58" s="25"/>
      <c r="G58" s="26"/>
      <c r="H58" s="26"/>
      <c r="I58" s="28"/>
      <c r="J58" s="28"/>
      <c r="K58" s="27">
        <v>216667</v>
      </c>
      <c r="L58" s="27"/>
      <c r="M58" s="66" t="s">
        <v>119</v>
      </c>
      <c r="N58" s="27">
        <v>216667</v>
      </c>
      <c r="O58" s="28"/>
      <c r="P58" s="27">
        <v>216667</v>
      </c>
      <c r="Q58" s="28"/>
      <c r="R58" s="28"/>
      <c r="S58" s="27">
        <v>216667</v>
      </c>
      <c r="T58" s="28">
        <v>48314</v>
      </c>
      <c r="U58" s="27">
        <v>216667</v>
      </c>
      <c r="V58" s="29">
        <v>67392</v>
      </c>
      <c r="W58" s="27"/>
      <c r="X58" s="28"/>
      <c r="Y58" s="28">
        <v>216667</v>
      </c>
      <c r="Z58" s="28">
        <v>81982</v>
      </c>
      <c r="AA58" s="29"/>
      <c r="AB58" s="28"/>
      <c r="AC58" s="28">
        <v>216667</v>
      </c>
      <c r="AD58" s="28">
        <v>81982</v>
      </c>
      <c r="AE58" s="28">
        <v>216667</v>
      </c>
      <c r="AF58" s="28">
        <v>109807</v>
      </c>
      <c r="AG58" s="44">
        <v>216667</v>
      </c>
      <c r="AH58" s="31">
        <v>216667</v>
      </c>
      <c r="AI58" s="4"/>
    </row>
    <row r="59" spans="1:35" ht="60">
      <c r="A59" s="64" t="s">
        <v>221</v>
      </c>
      <c r="B59" s="41" t="s">
        <v>222</v>
      </c>
      <c r="C59" s="65" t="s">
        <v>108</v>
      </c>
      <c r="D59" s="24"/>
      <c r="E59" s="42"/>
      <c r="F59" s="25"/>
      <c r="G59" s="26"/>
      <c r="H59" s="26"/>
      <c r="I59" s="28"/>
      <c r="J59" s="28"/>
      <c r="K59" s="27">
        <v>10000</v>
      </c>
      <c r="L59" s="27"/>
      <c r="M59" s="4"/>
      <c r="N59" s="27">
        <v>10000</v>
      </c>
      <c r="O59" s="28"/>
      <c r="P59" s="27">
        <v>10000</v>
      </c>
      <c r="Q59" s="28"/>
      <c r="R59" s="28"/>
      <c r="S59" s="27">
        <v>10000</v>
      </c>
      <c r="T59" s="28"/>
      <c r="U59" s="27">
        <v>10000</v>
      </c>
      <c r="V59" s="29"/>
      <c r="W59" s="28"/>
      <c r="X59" s="28"/>
      <c r="Y59" s="28">
        <v>10000</v>
      </c>
      <c r="Z59" s="28">
        <v>0</v>
      </c>
      <c r="AA59" s="29">
        <v>10000</v>
      </c>
      <c r="AB59" s="28"/>
      <c r="AC59" s="28">
        <v>10000</v>
      </c>
      <c r="AD59" s="28">
        <v>10000</v>
      </c>
      <c r="AE59" s="28">
        <v>10000</v>
      </c>
      <c r="AF59" s="28">
        <v>10000</v>
      </c>
      <c r="AG59" s="44">
        <v>10000</v>
      </c>
      <c r="AH59" s="31">
        <v>10000</v>
      </c>
      <c r="AI59" s="4"/>
    </row>
    <row r="60" spans="1:35" ht="30">
      <c r="A60" s="64" t="s">
        <v>221</v>
      </c>
      <c r="B60" s="22"/>
      <c r="C60" s="65" t="s">
        <v>212</v>
      </c>
      <c r="D60" s="24"/>
      <c r="E60" s="42"/>
      <c r="F60" s="25"/>
      <c r="G60" s="26"/>
      <c r="H60" s="26"/>
      <c r="I60" s="28"/>
      <c r="J60" s="28"/>
      <c r="K60" s="27"/>
      <c r="L60" s="27"/>
      <c r="M60" s="4"/>
      <c r="N60" s="27">
        <v>105000</v>
      </c>
      <c r="O60" s="28"/>
      <c r="P60" s="27">
        <v>105000</v>
      </c>
      <c r="Q60" s="28"/>
      <c r="R60" s="28"/>
      <c r="S60" s="27">
        <v>105000</v>
      </c>
      <c r="T60" s="28"/>
      <c r="U60" s="27">
        <v>105000</v>
      </c>
      <c r="V60" s="29">
        <v>104954</v>
      </c>
      <c r="W60" s="28"/>
      <c r="X60" s="28"/>
      <c r="Y60" s="28">
        <v>105000</v>
      </c>
      <c r="Z60" s="28">
        <v>104954</v>
      </c>
      <c r="AA60" s="29"/>
      <c r="AB60" s="28"/>
      <c r="AC60" s="28">
        <v>105000</v>
      </c>
      <c r="AD60" s="28">
        <v>104954</v>
      </c>
      <c r="AE60" s="28">
        <v>105000</v>
      </c>
      <c r="AF60" s="28">
        <v>104954</v>
      </c>
      <c r="AG60" s="44">
        <v>105000</v>
      </c>
      <c r="AH60" s="31">
        <v>104954</v>
      </c>
      <c r="AI60" s="4"/>
    </row>
    <row r="61" spans="1:35" ht="30">
      <c r="A61" s="64" t="s">
        <v>221</v>
      </c>
      <c r="B61" s="41"/>
      <c r="C61" s="65" t="s">
        <v>139</v>
      </c>
      <c r="D61" s="24"/>
      <c r="E61" s="42"/>
      <c r="F61" s="25"/>
      <c r="G61" s="26"/>
      <c r="H61" s="26"/>
      <c r="I61" s="28"/>
      <c r="J61" s="28"/>
      <c r="K61" s="27"/>
      <c r="L61" s="27"/>
      <c r="M61" s="4"/>
      <c r="N61" s="27"/>
      <c r="O61" s="28"/>
      <c r="P61" s="27"/>
      <c r="Q61" s="28"/>
      <c r="R61" s="28">
        <v>19000</v>
      </c>
      <c r="S61" s="27">
        <v>19000</v>
      </c>
      <c r="T61" s="28">
        <v>0</v>
      </c>
      <c r="U61" s="27">
        <v>19000</v>
      </c>
      <c r="V61" s="29">
        <v>6861</v>
      </c>
      <c r="W61" s="28"/>
      <c r="X61" s="28"/>
      <c r="Y61" s="28">
        <v>19000</v>
      </c>
      <c r="Z61" s="28">
        <v>6861</v>
      </c>
      <c r="AA61" s="29">
        <v>383</v>
      </c>
      <c r="AB61" s="28"/>
      <c r="AC61" s="28">
        <v>19000</v>
      </c>
      <c r="AD61" s="28">
        <v>7244</v>
      </c>
      <c r="AE61" s="28">
        <v>19046</v>
      </c>
      <c r="AF61" s="28">
        <v>7244</v>
      </c>
      <c r="AG61" s="44">
        <v>19046</v>
      </c>
      <c r="AH61" s="31">
        <v>19046</v>
      </c>
      <c r="AI61" s="4"/>
    </row>
    <row r="62" spans="1:35" ht="75" customHeight="1">
      <c r="A62" s="64" t="s">
        <v>223</v>
      </c>
      <c r="B62" s="22"/>
      <c r="C62" s="23" t="s">
        <v>99</v>
      </c>
      <c r="D62" s="24"/>
      <c r="E62" s="42"/>
      <c r="F62" s="25"/>
      <c r="G62" s="26"/>
      <c r="H62" s="26"/>
      <c r="I62" s="28"/>
      <c r="J62" s="28"/>
      <c r="K62" s="27">
        <v>4363931</v>
      </c>
      <c r="L62" s="27"/>
      <c r="M62" s="69" t="s">
        <v>123</v>
      </c>
      <c r="N62" s="27">
        <v>4363931</v>
      </c>
      <c r="O62" s="28"/>
      <c r="P62" s="27">
        <v>4363931</v>
      </c>
      <c r="Q62" s="28"/>
      <c r="R62" s="28"/>
      <c r="S62" s="27">
        <v>4363931</v>
      </c>
      <c r="T62" s="28"/>
      <c r="U62" s="27">
        <v>4363931</v>
      </c>
      <c r="V62" s="29"/>
      <c r="W62" s="28"/>
      <c r="X62" s="28"/>
      <c r="Y62" s="28">
        <v>4363931</v>
      </c>
      <c r="Z62" s="28">
        <v>0</v>
      </c>
      <c r="AA62" s="29"/>
      <c r="AB62" s="28"/>
      <c r="AC62" s="28">
        <v>4363931</v>
      </c>
      <c r="AD62" s="28">
        <v>0</v>
      </c>
      <c r="AE62" s="28">
        <v>6763931</v>
      </c>
      <c r="AF62" s="28">
        <v>0</v>
      </c>
      <c r="AG62" s="44">
        <v>6763931</v>
      </c>
      <c r="AH62" s="31">
        <v>0</v>
      </c>
      <c r="AI62" s="4"/>
    </row>
    <row r="63" spans="1:35" s="20" customFormat="1" ht="15.75">
      <c r="A63" s="52" t="s">
        <v>7</v>
      </c>
      <c r="B63" s="70" t="s">
        <v>71</v>
      </c>
      <c r="C63" s="34"/>
      <c r="D63" s="35">
        <f>SUM(D64:D68)</f>
        <v>1150000</v>
      </c>
      <c r="E63" s="35">
        <f>SUM(E64:E68)</f>
        <v>0</v>
      </c>
      <c r="F63" s="36"/>
      <c r="G63" s="37">
        <f t="shared" ref="G63:L63" si="8">SUM(G64:G68)</f>
        <v>1150000</v>
      </c>
      <c r="H63" s="37">
        <f t="shared" si="8"/>
        <v>0</v>
      </c>
      <c r="I63" s="35">
        <f t="shared" si="8"/>
        <v>1150000</v>
      </c>
      <c r="J63" s="35">
        <f t="shared" si="8"/>
        <v>165000</v>
      </c>
      <c r="K63" s="35">
        <f t="shared" si="8"/>
        <v>1190000</v>
      </c>
      <c r="L63" s="35">
        <f t="shared" si="8"/>
        <v>170000</v>
      </c>
      <c r="M63" s="15"/>
      <c r="N63" s="35">
        <f>SUM(N64:N68)</f>
        <v>1190000</v>
      </c>
      <c r="O63" s="35">
        <f>SUM(O64:O68)</f>
        <v>190000</v>
      </c>
      <c r="P63" s="35">
        <f>SUM(P64:P68)</f>
        <v>1190000</v>
      </c>
      <c r="Q63" s="35">
        <f>SUM(Q64:Q68)</f>
        <v>195000</v>
      </c>
      <c r="R63" s="35"/>
      <c r="S63" s="35">
        <f>SUM(S64:S68)</f>
        <v>1190000</v>
      </c>
      <c r="T63" s="35">
        <f>SUM(T64:T68)</f>
        <v>200000</v>
      </c>
      <c r="U63" s="35">
        <f>SUM(U64:U68)</f>
        <v>1190000</v>
      </c>
      <c r="V63" s="37">
        <f>SUM(V64:V68)</f>
        <v>709000</v>
      </c>
      <c r="W63" s="38"/>
      <c r="X63" s="35">
        <f>SUM(X64:X68)</f>
        <v>486424</v>
      </c>
      <c r="Y63" s="35">
        <f>SUM(Y64:Y68)</f>
        <v>1676424</v>
      </c>
      <c r="Z63" s="37">
        <f>SUM(Z64:Z68)</f>
        <v>709000</v>
      </c>
      <c r="AA63" s="56"/>
      <c r="AB63" s="38"/>
      <c r="AC63" s="35">
        <f t="shared" ref="AC63:AH63" si="9">SUM(AC64:AC68)</f>
        <v>1676424</v>
      </c>
      <c r="AD63" s="35">
        <f t="shared" si="9"/>
        <v>719000</v>
      </c>
      <c r="AE63" s="35">
        <f t="shared" si="9"/>
        <v>1675424</v>
      </c>
      <c r="AF63" s="35">
        <f t="shared" si="9"/>
        <v>1675424</v>
      </c>
      <c r="AG63" s="39">
        <f t="shared" si="9"/>
        <v>1675424</v>
      </c>
      <c r="AH63" s="40">
        <f t="shared" si="9"/>
        <v>1675424</v>
      </c>
      <c r="AI63" s="15"/>
    </row>
    <row r="64" spans="1:35" ht="15.75">
      <c r="A64" s="50" t="s">
        <v>8</v>
      </c>
      <c r="B64" s="23"/>
      <c r="C64" s="71" t="s">
        <v>9</v>
      </c>
      <c r="D64" s="24">
        <v>200000</v>
      </c>
      <c r="E64" s="24"/>
      <c r="F64" s="25"/>
      <c r="G64" s="26">
        <f>SUM(D64:E64)</f>
        <v>200000</v>
      </c>
      <c r="H64" s="26"/>
      <c r="I64" s="28">
        <v>200000</v>
      </c>
      <c r="J64" s="28">
        <v>165000</v>
      </c>
      <c r="K64" s="27">
        <f>SUM(F64:G64)</f>
        <v>200000</v>
      </c>
      <c r="L64" s="27">
        <v>170000</v>
      </c>
      <c r="M64" s="4"/>
      <c r="N64" s="27">
        <v>200000</v>
      </c>
      <c r="O64" s="27">
        <v>170000</v>
      </c>
      <c r="P64" s="27">
        <v>200000</v>
      </c>
      <c r="Q64" s="27">
        <v>175000</v>
      </c>
      <c r="R64" s="27"/>
      <c r="S64" s="27">
        <v>200000</v>
      </c>
      <c r="T64" s="27">
        <v>180000</v>
      </c>
      <c r="U64" s="27">
        <v>200000</v>
      </c>
      <c r="V64" s="26">
        <v>180000</v>
      </c>
      <c r="W64" s="28"/>
      <c r="X64" s="28"/>
      <c r="Y64" s="27">
        <v>200000</v>
      </c>
      <c r="Z64" s="26">
        <v>180000</v>
      </c>
      <c r="AA64" s="29"/>
      <c r="AB64" s="28"/>
      <c r="AC64" s="27">
        <v>200000</v>
      </c>
      <c r="AD64" s="27">
        <v>190000</v>
      </c>
      <c r="AE64" s="27">
        <v>200000</v>
      </c>
      <c r="AF64" s="27">
        <v>200000</v>
      </c>
      <c r="AG64" s="30">
        <v>200000</v>
      </c>
      <c r="AH64" s="45">
        <v>200000</v>
      </c>
      <c r="AI64" s="4"/>
    </row>
    <row r="65" spans="1:35" ht="30">
      <c r="A65" s="50" t="s">
        <v>111</v>
      </c>
      <c r="B65" s="72"/>
      <c r="C65" s="65" t="s">
        <v>108</v>
      </c>
      <c r="D65" s="73"/>
      <c r="E65" s="24"/>
      <c r="F65" s="25"/>
      <c r="G65" s="26"/>
      <c r="H65" s="26"/>
      <c r="I65" s="28"/>
      <c r="J65" s="28"/>
      <c r="K65" s="27">
        <v>20000</v>
      </c>
      <c r="L65" s="27"/>
      <c r="M65" s="4"/>
      <c r="N65" s="27">
        <v>20000</v>
      </c>
      <c r="O65" s="28">
        <v>20000</v>
      </c>
      <c r="P65" s="27">
        <v>20000</v>
      </c>
      <c r="Q65" s="28">
        <v>20000</v>
      </c>
      <c r="R65" s="28"/>
      <c r="S65" s="27">
        <v>20000</v>
      </c>
      <c r="T65" s="28">
        <v>20000</v>
      </c>
      <c r="U65" s="27">
        <v>20000</v>
      </c>
      <c r="V65" s="29">
        <v>20000</v>
      </c>
      <c r="W65" s="28"/>
      <c r="X65" s="28"/>
      <c r="Y65" s="27">
        <v>20000</v>
      </c>
      <c r="Z65" s="29">
        <v>20000</v>
      </c>
      <c r="AA65" s="29"/>
      <c r="AB65" s="28"/>
      <c r="AC65" s="27">
        <v>20000</v>
      </c>
      <c r="AD65" s="28">
        <v>20000</v>
      </c>
      <c r="AE65" s="27">
        <v>20000</v>
      </c>
      <c r="AF65" s="28">
        <v>20000</v>
      </c>
      <c r="AG65" s="30">
        <v>20000</v>
      </c>
      <c r="AH65" s="31">
        <v>20000</v>
      </c>
      <c r="AI65" s="4"/>
    </row>
    <row r="66" spans="1:35" ht="45">
      <c r="A66" s="50" t="s">
        <v>92</v>
      </c>
      <c r="B66" s="72" t="s">
        <v>101</v>
      </c>
      <c r="C66" s="68" t="s">
        <v>100</v>
      </c>
      <c r="D66" s="73"/>
      <c r="E66" s="24"/>
      <c r="F66" s="25"/>
      <c r="G66" s="26"/>
      <c r="H66" s="26"/>
      <c r="I66" s="28"/>
      <c r="J66" s="28"/>
      <c r="K66" s="27">
        <v>20000</v>
      </c>
      <c r="L66" s="27"/>
      <c r="M66" s="4"/>
      <c r="N66" s="27">
        <v>20000</v>
      </c>
      <c r="O66" s="28"/>
      <c r="P66" s="27">
        <v>20000</v>
      </c>
      <c r="Q66" s="28"/>
      <c r="R66" s="28"/>
      <c r="S66" s="27">
        <v>20000</v>
      </c>
      <c r="T66" s="28"/>
      <c r="U66" s="27">
        <v>20000</v>
      </c>
      <c r="V66" s="29">
        <v>19000</v>
      </c>
      <c r="W66" s="28"/>
      <c r="X66" s="28"/>
      <c r="Y66" s="27">
        <v>20000</v>
      </c>
      <c r="Z66" s="29">
        <v>19000</v>
      </c>
      <c r="AA66" s="29"/>
      <c r="AB66" s="28"/>
      <c r="AC66" s="27">
        <v>20000</v>
      </c>
      <c r="AD66" s="28">
        <v>19000</v>
      </c>
      <c r="AE66" s="27">
        <v>19000</v>
      </c>
      <c r="AF66" s="28">
        <v>19000</v>
      </c>
      <c r="AG66" s="30">
        <v>19000</v>
      </c>
      <c r="AH66" s="31">
        <v>19000</v>
      </c>
      <c r="AI66" s="4"/>
    </row>
    <row r="67" spans="1:35" ht="60">
      <c r="A67" s="50" t="s">
        <v>148</v>
      </c>
      <c r="B67" s="72"/>
      <c r="C67" s="74" t="s">
        <v>149</v>
      </c>
      <c r="D67" s="73"/>
      <c r="E67" s="24"/>
      <c r="F67" s="25"/>
      <c r="G67" s="26"/>
      <c r="H67" s="26"/>
      <c r="I67" s="28"/>
      <c r="J67" s="28"/>
      <c r="K67" s="27"/>
      <c r="L67" s="27"/>
      <c r="M67" s="4"/>
      <c r="N67" s="27"/>
      <c r="O67" s="28"/>
      <c r="P67" s="27"/>
      <c r="Q67" s="28"/>
      <c r="R67" s="28"/>
      <c r="S67" s="27"/>
      <c r="T67" s="28"/>
      <c r="U67" s="27"/>
      <c r="V67" s="29"/>
      <c r="W67" s="28"/>
      <c r="X67" s="28">
        <v>486424</v>
      </c>
      <c r="Y67" s="27">
        <v>486424</v>
      </c>
      <c r="Z67" s="29"/>
      <c r="AA67" s="29"/>
      <c r="AB67" s="28"/>
      <c r="AC67" s="27">
        <v>486424</v>
      </c>
      <c r="AD67" s="28"/>
      <c r="AE67" s="27">
        <v>486424</v>
      </c>
      <c r="AF67" s="28">
        <v>486424</v>
      </c>
      <c r="AG67" s="30">
        <v>486424</v>
      </c>
      <c r="AH67" s="31">
        <v>486424</v>
      </c>
      <c r="AI67" s="4"/>
    </row>
    <row r="68" spans="1:35" ht="15.75">
      <c r="A68" s="21" t="s">
        <v>10</v>
      </c>
      <c r="B68" s="22"/>
      <c r="C68" s="75" t="s">
        <v>9</v>
      </c>
      <c r="D68" s="24">
        <v>950000</v>
      </c>
      <c r="E68" s="24"/>
      <c r="F68" s="25"/>
      <c r="G68" s="26">
        <f>SUM(D68:E68)</f>
        <v>950000</v>
      </c>
      <c r="H68" s="26"/>
      <c r="I68" s="28">
        <v>950000</v>
      </c>
      <c r="J68" s="28"/>
      <c r="K68" s="27">
        <f>SUM(F68:G68)</f>
        <v>950000</v>
      </c>
      <c r="L68" s="27"/>
      <c r="M68" s="4"/>
      <c r="N68" s="27">
        <f>SUM(I68:J68)</f>
        <v>950000</v>
      </c>
      <c r="O68" s="28"/>
      <c r="P68" s="27">
        <v>950000</v>
      </c>
      <c r="Q68" s="28"/>
      <c r="R68" s="28"/>
      <c r="S68" s="27">
        <v>950000</v>
      </c>
      <c r="T68" s="28"/>
      <c r="U68" s="27">
        <v>950000</v>
      </c>
      <c r="V68" s="29">
        <v>490000</v>
      </c>
      <c r="W68" s="28"/>
      <c r="X68" s="28"/>
      <c r="Y68" s="27">
        <v>950000</v>
      </c>
      <c r="Z68" s="29">
        <v>490000</v>
      </c>
      <c r="AA68" s="29"/>
      <c r="AB68" s="28"/>
      <c r="AC68" s="27">
        <v>950000</v>
      </c>
      <c r="AD68" s="28">
        <v>490000</v>
      </c>
      <c r="AE68" s="27">
        <v>950000</v>
      </c>
      <c r="AF68" s="28">
        <v>950000</v>
      </c>
      <c r="AG68" s="30">
        <v>950000</v>
      </c>
      <c r="AH68" s="31">
        <v>950000</v>
      </c>
      <c r="AI68" s="4"/>
    </row>
    <row r="69" spans="1:35" s="20" customFormat="1" ht="15.75">
      <c r="A69" s="76" t="s">
        <v>11</v>
      </c>
      <c r="B69" s="70" t="s">
        <v>70</v>
      </c>
      <c r="C69" s="33"/>
      <c r="D69" s="35">
        <f>SUM(D70:D74)</f>
        <v>168000</v>
      </c>
      <c r="E69" s="35">
        <f>SUM(E71:E74)</f>
        <v>0</v>
      </c>
      <c r="F69" s="36"/>
      <c r="G69" s="37">
        <f>SUM(G71:G74)</f>
        <v>168000</v>
      </c>
      <c r="H69" s="37">
        <f>SUM(H71:H74)</f>
        <v>136914</v>
      </c>
      <c r="I69" s="35">
        <f>SUM(I70:I74)</f>
        <v>168000</v>
      </c>
      <c r="J69" s="35">
        <f>SUM(J70:J74)</f>
        <v>136914</v>
      </c>
      <c r="K69" s="35">
        <f>SUM(K70:K74)</f>
        <v>230700</v>
      </c>
      <c r="L69" s="35">
        <f>SUM(L70:L74)</f>
        <v>136914</v>
      </c>
      <c r="M69" s="15"/>
      <c r="N69" s="35">
        <f>SUM(N70:N74)</f>
        <v>230700</v>
      </c>
      <c r="O69" s="35">
        <f>SUM(O70:O74)</f>
        <v>176977</v>
      </c>
      <c r="P69" s="35">
        <f>SUM(P70:P74)</f>
        <v>230700</v>
      </c>
      <c r="Q69" s="35">
        <f>SUM(Q70:Q74)</f>
        <v>197265.44</v>
      </c>
      <c r="R69" s="35"/>
      <c r="S69" s="35">
        <f>SUM(S70:S74)</f>
        <v>252750</v>
      </c>
      <c r="T69" s="35">
        <f>SUM(T70:T74)</f>
        <v>209965.44</v>
      </c>
      <c r="U69" s="35">
        <f>SUM(U70:U74)</f>
        <v>252750</v>
      </c>
      <c r="V69" s="37">
        <f>SUM(V70:V74)</f>
        <v>218789.44</v>
      </c>
      <c r="W69" s="38"/>
      <c r="X69" s="35">
        <f>SUM(X70:X74)</f>
        <v>-5175</v>
      </c>
      <c r="Y69" s="35">
        <f>SUM(Y70:Y74)</f>
        <v>247575</v>
      </c>
      <c r="Z69" s="37">
        <f>SUM(Z70:Z74)</f>
        <v>226839.44</v>
      </c>
      <c r="AA69" s="56"/>
      <c r="AB69" s="38"/>
      <c r="AC69" s="35">
        <f t="shared" ref="AC69:AH69" si="10">SUM(AC70:AC74)</f>
        <v>247575</v>
      </c>
      <c r="AD69" s="35">
        <f t="shared" si="10"/>
        <v>226839.44</v>
      </c>
      <c r="AE69" s="35">
        <f t="shared" si="10"/>
        <v>295550</v>
      </c>
      <c r="AF69" s="35">
        <f t="shared" si="10"/>
        <v>246301.38</v>
      </c>
      <c r="AG69" s="39">
        <f t="shared" si="10"/>
        <v>294284</v>
      </c>
      <c r="AH69" s="40">
        <f t="shared" si="10"/>
        <v>294276.38</v>
      </c>
      <c r="AI69" s="15"/>
    </row>
    <row r="70" spans="1:35" ht="30">
      <c r="A70" s="77" t="s">
        <v>109</v>
      </c>
      <c r="B70" s="78"/>
      <c r="C70" s="65" t="s">
        <v>108</v>
      </c>
      <c r="D70" s="24"/>
      <c r="E70" s="24"/>
      <c r="F70" s="25"/>
      <c r="G70" s="51"/>
      <c r="H70" s="51"/>
      <c r="I70" s="28"/>
      <c r="J70" s="28"/>
      <c r="K70" s="24">
        <v>12700</v>
      </c>
      <c r="L70" s="27"/>
      <c r="M70" s="4"/>
      <c r="N70" s="24">
        <v>12700</v>
      </c>
      <c r="O70" s="28"/>
      <c r="P70" s="24">
        <v>12700</v>
      </c>
      <c r="Q70" s="28"/>
      <c r="R70" s="28"/>
      <c r="S70" s="24">
        <v>12700</v>
      </c>
      <c r="T70" s="28">
        <v>12700</v>
      </c>
      <c r="U70" s="24">
        <v>12700</v>
      </c>
      <c r="V70" s="29">
        <v>12700</v>
      </c>
      <c r="W70" s="28"/>
      <c r="X70" s="28"/>
      <c r="Y70" s="24">
        <v>12700</v>
      </c>
      <c r="Z70" s="29">
        <v>12700</v>
      </c>
      <c r="AA70" s="29"/>
      <c r="AB70" s="28"/>
      <c r="AC70" s="24">
        <v>12700</v>
      </c>
      <c r="AD70" s="28">
        <v>12700</v>
      </c>
      <c r="AE70" s="24">
        <v>12700</v>
      </c>
      <c r="AF70" s="28">
        <v>12700</v>
      </c>
      <c r="AG70" s="30">
        <v>12700</v>
      </c>
      <c r="AH70" s="31">
        <v>12700</v>
      </c>
      <c r="AI70" s="4"/>
    </row>
    <row r="71" spans="1:35" ht="15.75">
      <c r="A71" s="21" t="s">
        <v>12</v>
      </c>
      <c r="B71" s="41" t="s">
        <v>27</v>
      </c>
      <c r="C71" s="23" t="s">
        <v>134</v>
      </c>
      <c r="D71" s="24">
        <v>30000</v>
      </c>
      <c r="E71" s="24"/>
      <c r="F71" s="25"/>
      <c r="G71" s="26">
        <f>SUM(D71:E71)</f>
        <v>30000</v>
      </c>
      <c r="H71" s="26"/>
      <c r="I71" s="28">
        <v>30000</v>
      </c>
      <c r="J71" s="28"/>
      <c r="K71" s="27">
        <f>SUM(F71:G71)</f>
        <v>30000</v>
      </c>
      <c r="L71" s="27"/>
      <c r="M71" s="4"/>
      <c r="N71" s="27">
        <f>SUM(I71:J71)</f>
        <v>30000</v>
      </c>
      <c r="O71" s="28"/>
      <c r="P71" s="27">
        <v>30000</v>
      </c>
      <c r="Q71" s="28">
        <v>10531.44</v>
      </c>
      <c r="R71" s="28">
        <v>14000</v>
      </c>
      <c r="S71" s="27">
        <v>44000</v>
      </c>
      <c r="T71" s="28">
        <v>10531.44</v>
      </c>
      <c r="U71" s="27">
        <v>44000</v>
      </c>
      <c r="V71" s="29">
        <v>19355.439999999999</v>
      </c>
      <c r="W71" s="28"/>
      <c r="X71" s="28">
        <v>-5175</v>
      </c>
      <c r="Y71" s="28">
        <v>38825</v>
      </c>
      <c r="Z71" s="28">
        <v>19355.439999999999</v>
      </c>
      <c r="AA71" s="29"/>
      <c r="AB71" s="28"/>
      <c r="AC71" s="28">
        <v>38825</v>
      </c>
      <c r="AD71" s="28">
        <v>19355.439999999999</v>
      </c>
      <c r="AE71" s="28">
        <v>38825</v>
      </c>
      <c r="AF71" s="28">
        <v>38817.379999999997</v>
      </c>
      <c r="AG71" s="44">
        <v>38825</v>
      </c>
      <c r="AH71" s="31">
        <v>38817.379999999997</v>
      </c>
      <c r="AI71" s="4"/>
    </row>
    <row r="72" spans="1:35" ht="30">
      <c r="A72" s="21" t="s">
        <v>135</v>
      </c>
      <c r="B72" s="2" t="s">
        <v>136</v>
      </c>
      <c r="C72" s="23" t="s">
        <v>134</v>
      </c>
      <c r="D72" s="24"/>
      <c r="E72" s="24"/>
      <c r="F72" s="25"/>
      <c r="G72" s="26"/>
      <c r="H72" s="26"/>
      <c r="I72" s="28"/>
      <c r="J72" s="28"/>
      <c r="K72" s="27"/>
      <c r="L72" s="27"/>
      <c r="M72" s="4"/>
      <c r="N72" s="27"/>
      <c r="O72" s="28"/>
      <c r="P72" s="27"/>
      <c r="Q72" s="28"/>
      <c r="R72" s="28">
        <v>8050</v>
      </c>
      <c r="S72" s="27">
        <v>8050</v>
      </c>
      <c r="T72" s="28"/>
      <c r="U72" s="27">
        <v>8050</v>
      </c>
      <c r="V72" s="29"/>
      <c r="W72" s="28"/>
      <c r="X72" s="28"/>
      <c r="Y72" s="28">
        <v>8050</v>
      </c>
      <c r="Z72" s="28">
        <v>8050</v>
      </c>
      <c r="AA72" s="29"/>
      <c r="AB72" s="28"/>
      <c r="AC72" s="28">
        <v>8050</v>
      </c>
      <c r="AD72" s="28">
        <v>8050</v>
      </c>
      <c r="AE72" s="28">
        <v>21025</v>
      </c>
      <c r="AF72" s="28">
        <v>8050</v>
      </c>
      <c r="AG72" s="44">
        <v>21025</v>
      </c>
      <c r="AH72" s="31">
        <v>21025</v>
      </c>
      <c r="AI72" s="4"/>
    </row>
    <row r="73" spans="1:35" ht="30">
      <c r="A73" s="21" t="s">
        <v>13</v>
      </c>
      <c r="B73" s="41" t="s">
        <v>28</v>
      </c>
      <c r="C73" s="65" t="s">
        <v>108</v>
      </c>
      <c r="D73" s="24"/>
      <c r="E73" s="24"/>
      <c r="F73" s="25"/>
      <c r="G73" s="26"/>
      <c r="H73" s="26"/>
      <c r="I73" s="28"/>
      <c r="J73" s="28"/>
      <c r="K73" s="27">
        <v>50000</v>
      </c>
      <c r="L73" s="27"/>
      <c r="M73" s="4"/>
      <c r="N73" s="27">
        <v>50000</v>
      </c>
      <c r="O73" s="28">
        <v>40063</v>
      </c>
      <c r="P73" s="27">
        <v>50000</v>
      </c>
      <c r="Q73" s="28">
        <v>49820</v>
      </c>
      <c r="R73" s="28"/>
      <c r="S73" s="27">
        <v>50000</v>
      </c>
      <c r="T73" s="28">
        <v>49820</v>
      </c>
      <c r="U73" s="27">
        <v>50000</v>
      </c>
      <c r="V73" s="29">
        <v>49820</v>
      </c>
      <c r="W73" s="28"/>
      <c r="X73" s="28"/>
      <c r="Y73" s="28">
        <v>50000</v>
      </c>
      <c r="Z73" s="28">
        <v>49820</v>
      </c>
      <c r="AA73" s="29"/>
      <c r="AB73" s="28"/>
      <c r="AC73" s="28">
        <v>50000</v>
      </c>
      <c r="AD73" s="28">
        <v>49820</v>
      </c>
      <c r="AE73" s="28">
        <v>50000</v>
      </c>
      <c r="AF73" s="28">
        <v>49820</v>
      </c>
      <c r="AG73" s="44">
        <v>50000</v>
      </c>
      <c r="AH73" s="31">
        <v>50000</v>
      </c>
      <c r="AI73" s="4"/>
    </row>
    <row r="74" spans="1:35" ht="15.75">
      <c r="A74" s="21" t="s">
        <v>13</v>
      </c>
      <c r="B74" s="41" t="s">
        <v>28</v>
      </c>
      <c r="C74" s="23" t="s">
        <v>68</v>
      </c>
      <c r="D74" s="24">
        <v>138000</v>
      </c>
      <c r="E74" s="24"/>
      <c r="F74" s="25"/>
      <c r="G74" s="26">
        <f>SUM(D74:E74)</f>
        <v>138000</v>
      </c>
      <c r="H74" s="26">
        <v>136914</v>
      </c>
      <c r="I74" s="28">
        <v>138000</v>
      </c>
      <c r="J74" s="28">
        <v>136914</v>
      </c>
      <c r="K74" s="27">
        <f>SUM(F74:G74)</f>
        <v>138000</v>
      </c>
      <c r="L74" s="27">
        <v>136914</v>
      </c>
      <c r="M74" s="4"/>
      <c r="N74" s="27">
        <v>138000</v>
      </c>
      <c r="O74" s="27">
        <v>136914</v>
      </c>
      <c r="P74" s="27">
        <v>138000</v>
      </c>
      <c r="Q74" s="27">
        <v>136914</v>
      </c>
      <c r="R74" s="27"/>
      <c r="S74" s="27">
        <v>138000</v>
      </c>
      <c r="T74" s="27">
        <v>136914</v>
      </c>
      <c r="U74" s="27">
        <v>138000</v>
      </c>
      <c r="V74" s="26">
        <v>136914</v>
      </c>
      <c r="W74" s="28"/>
      <c r="X74" s="28"/>
      <c r="Y74" s="28">
        <v>138000</v>
      </c>
      <c r="Z74" s="28">
        <v>136914</v>
      </c>
      <c r="AA74" s="29"/>
      <c r="AB74" s="28"/>
      <c r="AC74" s="28">
        <v>138000</v>
      </c>
      <c r="AD74" s="28">
        <v>136914</v>
      </c>
      <c r="AE74" s="28">
        <v>173000</v>
      </c>
      <c r="AF74" s="28">
        <v>136914</v>
      </c>
      <c r="AG74" s="44">
        <v>171734</v>
      </c>
      <c r="AH74" s="31">
        <v>171734</v>
      </c>
      <c r="AI74" s="4"/>
    </row>
    <row r="75" spans="1:35" s="20" customFormat="1" ht="15.75">
      <c r="A75" s="63">
        <v>1200000</v>
      </c>
      <c r="B75" s="33" t="s">
        <v>30</v>
      </c>
      <c r="C75" s="79"/>
      <c r="D75" s="80">
        <f>D76+D79</f>
        <v>14484500</v>
      </c>
      <c r="E75" s="80">
        <f>E76+E79</f>
        <v>29626390.579999998</v>
      </c>
      <c r="F75" s="36"/>
      <c r="G75" s="80">
        <f>G76+G79</f>
        <v>44110890.579999998</v>
      </c>
      <c r="H75" s="81">
        <f>H76+H79</f>
        <v>8419883.3000000007</v>
      </c>
      <c r="I75" s="80">
        <f>I76++I77+I79</f>
        <v>44110890.579999998</v>
      </c>
      <c r="J75" s="80">
        <f>J76++J77+J79</f>
        <v>8419883.3000000007</v>
      </c>
      <c r="K75" s="80">
        <f>K76++K77+K79</f>
        <v>43026390.579999998</v>
      </c>
      <c r="L75" s="80">
        <f>L76++L77+L79</f>
        <v>9785068.2000000011</v>
      </c>
      <c r="M75" s="15"/>
      <c r="N75" s="80">
        <f>N76++N77+N79</f>
        <v>43026390.579999998</v>
      </c>
      <c r="O75" s="80">
        <f>O76++O77+O79</f>
        <v>12468992.459999999</v>
      </c>
      <c r="P75" s="80">
        <f>P76++P77+P79</f>
        <v>43026390.579999998</v>
      </c>
      <c r="Q75" s="80">
        <f>Q76++Q77+Q79</f>
        <v>15232919.040000001</v>
      </c>
      <c r="R75" s="80"/>
      <c r="S75" s="80">
        <f>S76++S77+S79</f>
        <v>43026390.579999998</v>
      </c>
      <c r="T75" s="80">
        <f>T76++T77+T79</f>
        <v>19981946.599999998</v>
      </c>
      <c r="U75" s="80">
        <f>U76++U77+U79</f>
        <v>43026390.579999998</v>
      </c>
      <c r="V75" s="81">
        <f>V76++V77+V79</f>
        <v>22174367.130000003</v>
      </c>
      <c r="W75" s="38"/>
      <c r="X75" s="38"/>
      <c r="Y75" s="80">
        <f>Y76++Y77+Y79</f>
        <v>57025390.579999998</v>
      </c>
      <c r="Z75" s="81">
        <f>Z76++Z77+Z79</f>
        <v>22246470.41</v>
      </c>
      <c r="AA75" s="81">
        <f>AA76++AA77+AA79</f>
        <v>5855660.5700000003</v>
      </c>
      <c r="AB75" s="38"/>
      <c r="AC75" s="38">
        <f t="shared" ref="AC75:AH75" si="11">SUM(AC76:AC79)</f>
        <v>57025390.579999998</v>
      </c>
      <c r="AD75" s="38">
        <f t="shared" si="11"/>
        <v>22246470.41</v>
      </c>
      <c r="AE75" s="38">
        <f t="shared" si="11"/>
        <v>54745390.579999998</v>
      </c>
      <c r="AF75" s="38">
        <f t="shared" si="11"/>
        <v>29343812.680000003</v>
      </c>
      <c r="AG75" s="57">
        <f t="shared" si="11"/>
        <v>54745390.579999998</v>
      </c>
      <c r="AH75" s="58">
        <f t="shared" si="11"/>
        <v>31780336.359999999</v>
      </c>
      <c r="AI75" s="15"/>
    </row>
    <row r="76" spans="1:35" ht="105">
      <c r="A76" s="82">
        <v>1217640</v>
      </c>
      <c r="B76" s="41" t="s">
        <v>224</v>
      </c>
      <c r="C76" s="41" t="s">
        <v>93</v>
      </c>
      <c r="D76" s="24">
        <v>14484500</v>
      </c>
      <c r="E76" s="83"/>
      <c r="F76" s="25"/>
      <c r="G76" s="26">
        <f>SUM(D76:E76)</f>
        <v>14484500</v>
      </c>
      <c r="H76" s="26">
        <v>0</v>
      </c>
      <c r="I76" s="28">
        <v>14484500</v>
      </c>
      <c r="J76" s="28">
        <v>0</v>
      </c>
      <c r="K76" s="27">
        <v>11990000</v>
      </c>
      <c r="L76" s="27"/>
      <c r="M76" s="4"/>
      <c r="N76" s="27">
        <v>11990000</v>
      </c>
      <c r="O76" s="28"/>
      <c r="P76" s="27">
        <v>11990000</v>
      </c>
      <c r="Q76" s="28"/>
      <c r="R76" s="28"/>
      <c r="S76" s="27">
        <v>11990000</v>
      </c>
      <c r="T76" s="28"/>
      <c r="U76" s="27">
        <v>11990000</v>
      </c>
      <c r="V76" s="29"/>
      <c r="W76" s="28"/>
      <c r="X76" s="28"/>
      <c r="Y76" s="28">
        <v>11990000</v>
      </c>
      <c r="Z76" s="28"/>
      <c r="AA76" s="29"/>
      <c r="AB76" s="28"/>
      <c r="AC76" s="28">
        <v>11990000</v>
      </c>
      <c r="AD76" s="28"/>
      <c r="AE76" s="28">
        <v>9590000</v>
      </c>
      <c r="AF76" s="28">
        <v>1804980</v>
      </c>
      <c r="AG76" s="44">
        <v>9590000</v>
      </c>
      <c r="AH76" s="61">
        <v>624044.4</v>
      </c>
      <c r="AI76" s="4"/>
    </row>
    <row r="77" spans="1:35" ht="81" customHeight="1">
      <c r="A77" s="82">
        <v>1217640</v>
      </c>
      <c r="B77" s="41"/>
      <c r="C77" s="2" t="s">
        <v>99</v>
      </c>
      <c r="D77" s="24"/>
      <c r="E77" s="83"/>
      <c r="F77" s="25"/>
      <c r="G77" s="26"/>
      <c r="H77" s="26"/>
      <c r="I77" s="28"/>
      <c r="J77" s="28"/>
      <c r="K77" s="27">
        <v>1410000</v>
      </c>
      <c r="L77" s="27"/>
      <c r="M77" s="4"/>
      <c r="N77" s="27">
        <v>1410000</v>
      </c>
      <c r="O77" s="28"/>
      <c r="P77" s="27">
        <v>1410000</v>
      </c>
      <c r="Q77" s="28"/>
      <c r="R77" s="28"/>
      <c r="S77" s="27">
        <v>1410000</v>
      </c>
      <c r="T77" s="28"/>
      <c r="U77" s="27">
        <v>1410000</v>
      </c>
      <c r="V77" s="29"/>
      <c r="W77" s="28"/>
      <c r="X77" s="28"/>
      <c r="Y77" s="28">
        <v>1410000</v>
      </c>
      <c r="Z77" s="28"/>
      <c r="AA77" s="29"/>
      <c r="AB77" s="28"/>
      <c r="AC77" s="28">
        <v>1410000</v>
      </c>
      <c r="AD77" s="28"/>
      <c r="AE77" s="28">
        <v>1410000</v>
      </c>
      <c r="AF77" s="28">
        <v>1410000</v>
      </c>
      <c r="AG77" s="44">
        <v>1410000</v>
      </c>
      <c r="AH77" s="31">
        <v>1410000</v>
      </c>
      <c r="AI77" s="4"/>
    </row>
    <row r="78" spans="1:35" ht="105">
      <c r="A78" s="82">
        <v>1217330</v>
      </c>
      <c r="B78" s="41"/>
      <c r="C78" s="68" t="s">
        <v>225</v>
      </c>
      <c r="D78" s="24"/>
      <c r="E78" s="83"/>
      <c r="F78" s="25"/>
      <c r="G78" s="26"/>
      <c r="H78" s="26"/>
      <c r="I78" s="28"/>
      <c r="J78" s="28"/>
      <c r="K78" s="27"/>
      <c r="L78" s="27"/>
      <c r="M78" s="4"/>
      <c r="N78" s="27"/>
      <c r="O78" s="28"/>
      <c r="P78" s="27"/>
      <c r="Q78" s="28"/>
      <c r="R78" s="28"/>
      <c r="S78" s="27"/>
      <c r="T78" s="28"/>
      <c r="U78" s="27"/>
      <c r="V78" s="29"/>
      <c r="W78" s="28"/>
      <c r="X78" s="28"/>
      <c r="Y78" s="28"/>
      <c r="Z78" s="29"/>
      <c r="AA78" s="29"/>
      <c r="AB78" s="25" t="s">
        <v>158</v>
      </c>
      <c r="AC78" s="28"/>
      <c r="AD78" s="28"/>
      <c r="AE78" s="28">
        <v>120000</v>
      </c>
      <c r="AF78" s="28"/>
      <c r="AG78" s="44">
        <v>120000</v>
      </c>
      <c r="AH78" s="31">
        <v>120000</v>
      </c>
      <c r="AI78" s="4"/>
    </row>
    <row r="79" spans="1:35" ht="15.75">
      <c r="A79" s="82">
        <v>1217363</v>
      </c>
      <c r="B79" s="41"/>
      <c r="C79" s="41"/>
      <c r="D79" s="24">
        <f>SUM(D80:D82)</f>
        <v>0</v>
      </c>
      <c r="E79" s="24">
        <f>SUM(E80:E82)</f>
        <v>29626390.579999998</v>
      </c>
      <c r="F79" s="25"/>
      <c r="G79" s="24">
        <f t="shared" ref="G79:L79" si="12">SUM(G80:G82)</f>
        <v>29626390.579999998</v>
      </c>
      <c r="H79" s="51">
        <f t="shared" si="12"/>
        <v>8419883.3000000007</v>
      </c>
      <c r="I79" s="24">
        <f t="shared" si="12"/>
        <v>29626390.579999998</v>
      </c>
      <c r="J79" s="24">
        <f t="shared" si="12"/>
        <v>8419883.3000000007</v>
      </c>
      <c r="K79" s="24">
        <f t="shared" si="12"/>
        <v>29626390.579999998</v>
      </c>
      <c r="L79" s="24">
        <f t="shared" si="12"/>
        <v>9785068.2000000011</v>
      </c>
      <c r="M79" s="4"/>
      <c r="N79" s="24">
        <f>SUM(N80:N82)</f>
        <v>29626390.579999998</v>
      </c>
      <c r="O79" s="24">
        <f>SUM(O80:O82)</f>
        <v>12468992.459999999</v>
      </c>
      <c r="P79" s="24">
        <f>SUM(P80:P82)</f>
        <v>29626390.579999998</v>
      </c>
      <c r="Q79" s="24">
        <f>SUM(Q80:Q82)</f>
        <v>15232919.040000001</v>
      </c>
      <c r="R79" s="24"/>
      <c r="S79" s="24">
        <f>SUM(S80:S82)</f>
        <v>29626390.579999998</v>
      </c>
      <c r="T79" s="24">
        <f>SUM(T80:T82)</f>
        <v>19981946.599999998</v>
      </c>
      <c r="U79" s="24">
        <f>SUM(U80:U82)</f>
        <v>29626390.579999998</v>
      </c>
      <c r="V79" s="51">
        <f>SUM(V80:V82)</f>
        <v>22174367.130000003</v>
      </c>
      <c r="W79" s="28"/>
      <c r="X79" s="28"/>
      <c r="Y79" s="24">
        <f>SUM(Y80:Y82)</f>
        <v>43625390.579999998</v>
      </c>
      <c r="Z79" s="51">
        <f>SUM(Z80:Z82)</f>
        <v>22246470.41</v>
      </c>
      <c r="AA79" s="84">
        <f>SUM(AA80:AA82)</f>
        <v>5855660.5700000003</v>
      </c>
      <c r="AB79" s="28"/>
      <c r="AC79" s="24">
        <f t="shared" ref="AC79:AH79" si="13">SUM(AC80:AC82)</f>
        <v>43625390.579999998</v>
      </c>
      <c r="AD79" s="24">
        <f t="shared" si="13"/>
        <v>22246470.41</v>
      </c>
      <c r="AE79" s="24">
        <f t="shared" si="13"/>
        <v>43625390.579999998</v>
      </c>
      <c r="AF79" s="24">
        <f t="shared" si="13"/>
        <v>26128832.680000003</v>
      </c>
      <c r="AG79" s="30">
        <f t="shared" si="13"/>
        <v>43625390.579999998</v>
      </c>
      <c r="AH79" s="45">
        <f t="shared" si="13"/>
        <v>29626291.960000001</v>
      </c>
      <c r="AI79" s="4"/>
    </row>
    <row r="80" spans="1:35" ht="90">
      <c r="A80" s="82">
        <v>1217363</v>
      </c>
      <c r="B80" s="41" t="s">
        <v>226</v>
      </c>
      <c r="C80" s="41" t="s">
        <v>42</v>
      </c>
      <c r="D80" s="24"/>
      <c r="E80" s="83">
        <v>28763390.579999998</v>
      </c>
      <c r="F80" s="25" t="s">
        <v>82</v>
      </c>
      <c r="G80" s="26">
        <f t="shared" ref="G80:I82" si="14">SUM(D80:E80)</f>
        <v>28763390.579999998</v>
      </c>
      <c r="H80" s="26">
        <v>8174643.9800000004</v>
      </c>
      <c r="I80" s="26">
        <f t="shared" si="14"/>
        <v>28763390.579999998</v>
      </c>
      <c r="J80" s="26">
        <v>8174643.9800000004</v>
      </c>
      <c r="K80" s="27">
        <f>SUM(F80:G80)</f>
        <v>28763390.579999998</v>
      </c>
      <c r="L80" s="27">
        <v>9500066.2200000007</v>
      </c>
      <c r="M80" s="4"/>
      <c r="N80" s="27">
        <v>28763390.579999998</v>
      </c>
      <c r="O80" s="28">
        <v>12105817.939999999</v>
      </c>
      <c r="P80" s="27">
        <v>28763390.579999998</v>
      </c>
      <c r="Q80" s="28">
        <v>14789241.800000001</v>
      </c>
      <c r="R80" s="28"/>
      <c r="S80" s="27">
        <v>28763390.579999998</v>
      </c>
      <c r="T80" s="28">
        <v>19399948.149999999</v>
      </c>
      <c r="U80" s="27">
        <v>28763390.579999998</v>
      </c>
      <c r="V80" s="29">
        <v>21528511.780000001</v>
      </c>
      <c r="W80" s="28"/>
      <c r="X80" s="28"/>
      <c r="Y80" s="27">
        <v>28763390.579999998</v>
      </c>
      <c r="Z80" s="29">
        <v>21528511.780000001</v>
      </c>
      <c r="AA80" s="26">
        <v>2403442.5699999998</v>
      </c>
      <c r="AB80" s="28"/>
      <c r="AC80" s="27">
        <v>28763390.579999998</v>
      </c>
      <c r="AD80" s="28">
        <v>21528511.780000001</v>
      </c>
      <c r="AE80" s="27">
        <v>28763390.579999998</v>
      </c>
      <c r="AF80" s="28">
        <v>21528511.780000001</v>
      </c>
      <c r="AG80" s="30">
        <v>28763390.579999998</v>
      </c>
      <c r="AH80" s="31">
        <v>21528511.780000001</v>
      </c>
      <c r="AI80" s="4"/>
    </row>
    <row r="81" spans="1:35" ht="75">
      <c r="A81" s="82">
        <v>1217363</v>
      </c>
      <c r="B81" s="41"/>
      <c r="C81" s="41" t="s">
        <v>227</v>
      </c>
      <c r="D81" s="24"/>
      <c r="E81" s="83"/>
      <c r="F81" s="25"/>
      <c r="G81" s="26"/>
      <c r="H81" s="26"/>
      <c r="I81" s="26"/>
      <c r="J81" s="26"/>
      <c r="K81" s="27"/>
      <c r="L81" s="27"/>
      <c r="M81" s="4"/>
      <c r="N81" s="27"/>
      <c r="O81" s="28"/>
      <c r="P81" s="27"/>
      <c r="Q81" s="28"/>
      <c r="R81" s="28"/>
      <c r="S81" s="27"/>
      <c r="T81" s="28"/>
      <c r="U81" s="27"/>
      <c r="V81" s="29"/>
      <c r="W81" s="28"/>
      <c r="X81" s="28">
        <v>13999000</v>
      </c>
      <c r="Y81" s="28">
        <v>13999000</v>
      </c>
      <c r="Z81" s="28"/>
      <c r="AA81" s="26">
        <v>3452218</v>
      </c>
      <c r="AB81" s="28"/>
      <c r="AC81" s="28">
        <v>13999000</v>
      </c>
      <c r="AD81" s="28"/>
      <c r="AE81" s="28">
        <v>13999000</v>
      </c>
      <c r="AF81" s="28">
        <v>3839286.94</v>
      </c>
      <c r="AG81" s="44">
        <v>13999000</v>
      </c>
      <c r="AH81" s="31">
        <v>7234878.4800000004</v>
      </c>
      <c r="AI81" s="66"/>
    </row>
    <row r="82" spans="1:35" ht="60">
      <c r="A82" s="82">
        <v>1217363</v>
      </c>
      <c r="B82" s="41"/>
      <c r="C82" s="41" t="s">
        <v>43</v>
      </c>
      <c r="D82" s="24"/>
      <c r="E82" s="83">
        <v>863000</v>
      </c>
      <c r="F82" s="25" t="s">
        <v>80</v>
      </c>
      <c r="G82" s="26">
        <f t="shared" si="14"/>
        <v>863000</v>
      </c>
      <c r="H82" s="26">
        <v>245239.32</v>
      </c>
      <c r="I82" s="26">
        <f t="shared" si="14"/>
        <v>863000</v>
      </c>
      <c r="J82" s="26">
        <v>245239.32</v>
      </c>
      <c r="K82" s="27">
        <f>SUM(F82:G82)</f>
        <v>863000</v>
      </c>
      <c r="L82" s="27">
        <v>285001.98</v>
      </c>
      <c r="M82" s="4"/>
      <c r="N82" s="27">
        <v>863000</v>
      </c>
      <c r="O82" s="28">
        <v>363174.52</v>
      </c>
      <c r="P82" s="27">
        <v>863000</v>
      </c>
      <c r="Q82" s="28">
        <v>443677.24</v>
      </c>
      <c r="R82" s="28"/>
      <c r="S82" s="27">
        <v>863000</v>
      </c>
      <c r="T82" s="28">
        <v>581998.44999999995</v>
      </c>
      <c r="U82" s="27">
        <v>863000</v>
      </c>
      <c r="V82" s="29">
        <v>645855.35</v>
      </c>
      <c r="W82" s="28"/>
      <c r="X82" s="28"/>
      <c r="Y82" s="28">
        <v>863000</v>
      </c>
      <c r="Z82" s="28">
        <v>717958.63</v>
      </c>
      <c r="AA82" s="29"/>
      <c r="AB82" s="28"/>
      <c r="AC82" s="28">
        <v>863000</v>
      </c>
      <c r="AD82" s="28">
        <v>717958.63</v>
      </c>
      <c r="AE82" s="28">
        <v>863000</v>
      </c>
      <c r="AF82" s="28">
        <v>761033.96</v>
      </c>
      <c r="AG82" s="44">
        <v>863000</v>
      </c>
      <c r="AH82" s="31">
        <v>862901.7</v>
      </c>
      <c r="AI82" s="4"/>
    </row>
    <row r="83" spans="1:35" s="20" customFormat="1" ht="15.75">
      <c r="A83" s="63">
        <v>1500000</v>
      </c>
      <c r="B83" s="33" t="s">
        <v>29</v>
      </c>
      <c r="C83" s="33"/>
      <c r="D83" s="80">
        <f>D84+D100+D106+D111+D113+D128+D132+D144</f>
        <v>18409896</v>
      </c>
      <c r="E83" s="80">
        <f>E84+E100+E106+E111+E113+E128+E132</f>
        <v>16159834.6</v>
      </c>
      <c r="F83" s="80"/>
      <c r="G83" s="80">
        <f>G84+G100+G106+G111+G113+G128+G132</f>
        <v>34569730.600000001</v>
      </c>
      <c r="H83" s="81">
        <f>H84+H100+H106+H111+H113+H128+H132</f>
        <v>91892.19</v>
      </c>
      <c r="I83" s="80">
        <f>I84+I100+I106+I111+I113+I128+I132+I144</f>
        <v>33459730.600000001</v>
      </c>
      <c r="J83" s="80">
        <f>J84+J100+J106+J111+J113+J128+J132+J144</f>
        <v>155892.19</v>
      </c>
      <c r="K83" s="80">
        <f>K84+K100+K106+K111+K113+K128+K132+K144</f>
        <v>40407324.600000001</v>
      </c>
      <c r="L83" s="80">
        <f>L84+L100+L106+L111+L113+L128+L132+L144</f>
        <v>3315939.38</v>
      </c>
      <c r="M83" s="15"/>
      <c r="N83" s="80">
        <f>N84+N100+N106+N111+N113+N128+N132+N144</f>
        <v>40683776.600000001</v>
      </c>
      <c r="O83" s="80">
        <f>O84+O100+O106+O111+O113+O128+O132+O144</f>
        <v>3204037.79</v>
      </c>
      <c r="P83" s="80">
        <f>P84+P100+P106+P111+P113+P128+P132+P144</f>
        <v>40683776.600000001</v>
      </c>
      <c r="Q83" s="80">
        <f>Q84+Q100+Q106+Q111+Q113+Q128+Q132+Q144</f>
        <v>3634320.61</v>
      </c>
      <c r="R83" s="80"/>
      <c r="S83" s="80">
        <f>S84+S100+S106+S111+S113+S128+S132+S144</f>
        <v>40890276.600000001</v>
      </c>
      <c r="T83" s="80">
        <f>T84+T100+T106+T111+T113+T128+T132+T144</f>
        <v>6845111.6900000004</v>
      </c>
      <c r="U83" s="80">
        <f>U84+U100+U106+U111+U113+U128+U132+U144</f>
        <v>40890276.600000001</v>
      </c>
      <c r="V83" s="81">
        <f>V84+V100+V106+V111+V113+V128+V132+V144</f>
        <v>11781082.43</v>
      </c>
      <c r="W83" s="38"/>
      <c r="X83" s="38"/>
      <c r="Y83" s="80">
        <f>Y84+Y100+Y106+Y111+Y113+Y128+Y132+Y144</f>
        <v>36841856.600000001</v>
      </c>
      <c r="Z83" s="81">
        <f>Z84+Z100+Z106+Z111+Z113+Z128+Z132+Z144</f>
        <v>23358406.380000003</v>
      </c>
      <c r="AA83" s="81">
        <f>AA84+AA100+AA106+AA111+AA113+AA128+AA132+AA144</f>
        <v>479582.45</v>
      </c>
      <c r="AB83" s="38"/>
      <c r="AC83" s="80">
        <f t="shared" ref="AC83:AH83" si="15">AC84+AC100+AC106+AC111+AC113+AC128+AC132+AC144</f>
        <v>36552296.600000001</v>
      </c>
      <c r="AD83" s="81">
        <f t="shared" si="15"/>
        <v>29217648.870000005</v>
      </c>
      <c r="AE83" s="80">
        <f t="shared" si="15"/>
        <v>36318590.760000005</v>
      </c>
      <c r="AF83" s="80">
        <f t="shared" si="15"/>
        <v>31256940.669999998</v>
      </c>
      <c r="AG83" s="39">
        <f t="shared" si="15"/>
        <v>36203097.760000005</v>
      </c>
      <c r="AH83" s="40">
        <f t="shared" si="15"/>
        <v>34786243.370000005</v>
      </c>
      <c r="AI83" s="15"/>
    </row>
    <row r="84" spans="1:35" ht="45">
      <c r="A84" s="64">
        <v>1517461</v>
      </c>
      <c r="B84" s="41"/>
      <c r="C84" s="41" t="s">
        <v>91</v>
      </c>
      <c r="D84" s="83">
        <f>SUM(D85:D99)</f>
        <v>18359896</v>
      </c>
      <c r="E84" s="83">
        <f>SUM(E85:E99)</f>
        <v>6100409.5999999996</v>
      </c>
      <c r="F84" s="25"/>
      <c r="G84" s="83">
        <f t="shared" ref="G84:L84" si="16">SUM(G85:G99)</f>
        <v>24460305.600000001</v>
      </c>
      <c r="H84" s="85">
        <f t="shared" si="16"/>
        <v>69000</v>
      </c>
      <c r="I84" s="83">
        <f t="shared" si="16"/>
        <v>24460305.600000001</v>
      </c>
      <c r="J84" s="83">
        <f t="shared" si="16"/>
        <v>133000</v>
      </c>
      <c r="K84" s="83">
        <f t="shared" si="16"/>
        <v>28792255.600000001</v>
      </c>
      <c r="L84" s="83">
        <f t="shared" si="16"/>
        <v>2879013.19</v>
      </c>
      <c r="M84" s="4"/>
      <c r="N84" s="83">
        <f>SUM(N85:N99)</f>
        <v>28768707.600000001</v>
      </c>
      <c r="O84" s="83">
        <f>SUM(O85:O99)</f>
        <v>2756063.6</v>
      </c>
      <c r="P84" s="83">
        <f>SUM(P85:P99)</f>
        <v>28768707.600000001</v>
      </c>
      <c r="Q84" s="83">
        <f>SUM(Q85:Q99)</f>
        <v>2756063.6</v>
      </c>
      <c r="R84" s="83"/>
      <c r="S84" s="83">
        <f>SUM(S85:S99)</f>
        <v>28798707.600000001</v>
      </c>
      <c r="T84" s="83">
        <f>SUM(T85:T99)</f>
        <v>5441589.6799999997</v>
      </c>
      <c r="U84" s="83">
        <f>SUM(U85:U99)</f>
        <v>28798707.600000001</v>
      </c>
      <c r="V84" s="85">
        <f>SUM(V85:V99)</f>
        <v>8259618.8000000007</v>
      </c>
      <c r="W84" s="28"/>
      <c r="X84" s="85">
        <f>SUM(X85:X99)</f>
        <v>-3335000</v>
      </c>
      <c r="Y84" s="83">
        <f>SUM(Y85:Y99)</f>
        <v>25463707.600000001</v>
      </c>
      <c r="Z84" s="85">
        <f>SUM(Z85:Z99)</f>
        <v>18659382.120000001</v>
      </c>
      <c r="AA84" s="85">
        <f>SUM(AA85:AA99)</f>
        <v>479582.45</v>
      </c>
      <c r="AB84" s="28"/>
      <c r="AC84" s="83">
        <f t="shared" ref="AC84:AH84" si="17">SUM(AC85:AC99)</f>
        <v>25174147.600000001</v>
      </c>
      <c r="AD84" s="85">
        <f t="shared" si="17"/>
        <v>23834541.07</v>
      </c>
      <c r="AE84" s="83">
        <f t="shared" si="17"/>
        <v>25109346.140000001</v>
      </c>
      <c r="AF84" s="83">
        <f t="shared" si="17"/>
        <v>23998699.450000003</v>
      </c>
      <c r="AG84" s="30">
        <f t="shared" si="17"/>
        <v>25096853.140000001</v>
      </c>
      <c r="AH84" s="45">
        <f t="shared" si="17"/>
        <v>24906608.340000004</v>
      </c>
      <c r="AI84" s="4"/>
    </row>
    <row r="85" spans="1:35" ht="15.75">
      <c r="A85" s="64">
        <v>1517461</v>
      </c>
      <c r="B85" s="41"/>
      <c r="C85" s="86" t="s">
        <v>14</v>
      </c>
      <c r="D85" s="24">
        <v>18010896</v>
      </c>
      <c r="E85" s="83"/>
      <c r="F85" s="25"/>
      <c r="G85" s="26">
        <f>SUM(D85:E85)</f>
        <v>18010896</v>
      </c>
      <c r="H85" s="26"/>
      <c r="I85" s="26">
        <f>SUM(F85:G85)</f>
        <v>18010896</v>
      </c>
      <c r="J85" s="28"/>
      <c r="K85" s="27">
        <v>0</v>
      </c>
      <c r="L85" s="27"/>
      <c r="M85" s="4"/>
      <c r="N85" s="28">
        <v>0</v>
      </c>
      <c r="O85" s="28"/>
      <c r="P85" s="28">
        <v>0</v>
      </c>
      <c r="Q85" s="28"/>
      <c r="R85" s="28"/>
      <c r="S85" s="28">
        <v>0</v>
      </c>
      <c r="T85" s="28"/>
      <c r="U85" s="28">
        <v>0</v>
      </c>
      <c r="V85" s="29"/>
      <c r="W85" s="28"/>
      <c r="X85" s="28"/>
      <c r="Y85" s="28"/>
      <c r="Z85" s="27"/>
      <c r="AA85" s="29"/>
      <c r="AB85" s="28"/>
      <c r="AC85" s="28"/>
      <c r="AD85" s="28"/>
      <c r="AE85" s="28"/>
      <c r="AF85" s="28"/>
      <c r="AG85" s="44"/>
      <c r="AH85" s="31"/>
      <c r="AI85" s="4"/>
    </row>
    <row r="86" spans="1:35" ht="45">
      <c r="A86" s="64">
        <v>1517461</v>
      </c>
      <c r="B86" s="41"/>
      <c r="C86" s="86" t="s">
        <v>191</v>
      </c>
      <c r="D86" s="24"/>
      <c r="E86" s="83"/>
      <c r="F86" s="25"/>
      <c r="G86" s="26"/>
      <c r="H86" s="26"/>
      <c r="I86" s="28"/>
      <c r="J86" s="28"/>
      <c r="K86" s="27">
        <v>19369361</v>
      </c>
      <c r="L86" s="27">
        <v>0</v>
      </c>
      <c r="M86" s="4"/>
      <c r="N86" s="28">
        <v>19369361</v>
      </c>
      <c r="O86" s="28">
        <v>0</v>
      </c>
      <c r="P86" s="28">
        <v>19369361</v>
      </c>
      <c r="Q86" s="28">
        <v>0</v>
      </c>
      <c r="R86" s="28"/>
      <c r="S86" s="28">
        <v>19369361</v>
      </c>
      <c r="T86" s="28">
        <v>0</v>
      </c>
      <c r="U86" s="28">
        <v>19369361</v>
      </c>
      <c r="V86" s="29">
        <v>0</v>
      </c>
      <c r="W86" s="28"/>
      <c r="X86" s="28">
        <v>-3335000</v>
      </c>
      <c r="Y86" s="28">
        <v>16034361</v>
      </c>
      <c r="Z86" s="27">
        <v>10349763.32</v>
      </c>
      <c r="AA86" s="29">
        <v>203430.82</v>
      </c>
      <c r="AB86" s="28">
        <v>-60830</v>
      </c>
      <c r="AC86" s="28">
        <v>15973531</v>
      </c>
      <c r="AD86" s="28">
        <v>15295908.539999999</v>
      </c>
      <c r="AE86" s="28">
        <v>15973531</v>
      </c>
      <c r="AF86" s="28">
        <v>15421595.710000001</v>
      </c>
      <c r="AG86" s="44">
        <v>15973531</v>
      </c>
      <c r="AH86" s="31">
        <v>15858885.380000001</v>
      </c>
      <c r="AI86" s="4"/>
    </row>
    <row r="87" spans="1:35" ht="45">
      <c r="A87" s="64">
        <v>1517461</v>
      </c>
      <c r="B87" s="41"/>
      <c r="C87" s="86" t="s">
        <v>155</v>
      </c>
      <c r="D87" s="24"/>
      <c r="E87" s="83"/>
      <c r="F87" s="25"/>
      <c r="G87" s="26"/>
      <c r="H87" s="26"/>
      <c r="I87" s="28"/>
      <c r="J87" s="28"/>
      <c r="K87" s="27">
        <v>2999661</v>
      </c>
      <c r="L87" s="27">
        <v>0</v>
      </c>
      <c r="M87" s="87" t="s">
        <v>124</v>
      </c>
      <c r="N87" s="28">
        <v>2999661</v>
      </c>
      <c r="O87" s="28"/>
      <c r="P87" s="28">
        <v>2999661</v>
      </c>
      <c r="Q87" s="28"/>
      <c r="R87" s="28"/>
      <c r="S87" s="28">
        <v>2976113</v>
      </c>
      <c r="T87" s="28"/>
      <c r="U87" s="28">
        <v>2976113</v>
      </c>
      <c r="V87" s="29">
        <v>2818029.12</v>
      </c>
      <c r="W87" s="59" t="s">
        <v>188</v>
      </c>
      <c r="X87" s="28"/>
      <c r="Y87" s="28">
        <v>2976113</v>
      </c>
      <c r="Z87" s="27">
        <v>2853029.12</v>
      </c>
      <c r="AA87" s="29">
        <v>34811.21</v>
      </c>
      <c r="AB87" s="28"/>
      <c r="AC87" s="28">
        <v>2976113</v>
      </c>
      <c r="AD87" s="27">
        <v>2858699.12</v>
      </c>
      <c r="AE87" s="28">
        <v>2911311.54</v>
      </c>
      <c r="AF87" s="27">
        <v>2882170.33</v>
      </c>
      <c r="AG87" s="44">
        <v>2911311.54</v>
      </c>
      <c r="AH87" s="45">
        <v>2882170.33</v>
      </c>
      <c r="AI87" s="4"/>
    </row>
    <row r="88" spans="1:35" ht="60">
      <c r="A88" s="64">
        <v>1517461</v>
      </c>
      <c r="B88" s="41"/>
      <c r="C88" s="86" t="s">
        <v>83</v>
      </c>
      <c r="D88" s="24"/>
      <c r="E88" s="83">
        <v>9500</v>
      </c>
      <c r="F88" s="25" t="s">
        <v>78</v>
      </c>
      <c r="G88" s="26">
        <f t="shared" ref="G88:G99" si="18">SUM(D88:E88)</f>
        <v>9500</v>
      </c>
      <c r="H88" s="26"/>
      <c r="I88" s="26">
        <f t="shared" ref="I88:I98" si="19">SUM(F88:G88)</f>
        <v>9500</v>
      </c>
      <c r="J88" s="28"/>
      <c r="K88" s="27">
        <f t="shared" ref="K88:K99" si="20">SUM(F88:G88)</f>
        <v>9500</v>
      </c>
      <c r="L88" s="27">
        <v>0</v>
      </c>
      <c r="M88" s="4"/>
      <c r="N88" s="28">
        <v>9500</v>
      </c>
      <c r="O88" s="28">
        <v>0</v>
      </c>
      <c r="P88" s="28">
        <v>9500</v>
      </c>
      <c r="Q88" s="28">
        <v>0</v>
      </c>
      <c r="R88" s="28"/>
      <c r="S88" s="28">
        <v>9500</v>
      </c>
      <c r="T88" s="28">
        <v>0</v>
      </c>
      <c r="U88" s="28">
        <v>9500</v>
      </c>
      <c r="V88" s="29">
        <v>0</v>
      </c>
      <c r="W88" s="28"/>
      <c r="X88" s="28"/>
      <c r="Y88" s="28">
        <v>9500</v>
      </c>
      <c r="Z88" s="27">
        <v>0</v>
      </c>
      <c r="AA88" s="29"/>
      <c r="AB88" s="28"/>
      <c r="AC88" s="28">
        <v>9500</v>
      </c>
      <c r="AD88" s="27">
        <v>0</v>
      </c>
      <c r="AE88" s="28">
        <v>9500</v>
      </c>
      <c r="AF88" s="27">
        <v>0</v>
      </c>
      <c r="AG88" s="44">
        <v>9500</v>
      </c>
      <c r="AH88" s="45">
        <v>0</v>
      </c>
      <c r="AI88" s="4"/>
    </row>
    <row r="89" spans="1:35" ht="45">
      <c r="A89" s="64">
        <v>1517461</v>
      </c>
      <c r="B89" s="41"/>
      <c r="C89" s="86" t="s">
        <v>84</v>
      </c>
      <c r="D89" s="24"/>
      <c r="E89" s="83">
        <v>9500</v>
      </c>
      <c r="F89" s="25" t="s">
        <v>78</v>
      </c>
      <c r="G89" s="26">
        <f t="shared" si="18"/>
        <v>9500</v>
      </c>
      <c r="H89" s="26"/>
      <c r="I89" s="26">
        <f t="shared" si="19"/>
        <v>9500</v>
      </c>
      <c r="J89" s="28"/>
      <c r="K89" s="27">
        <f t="shared" si="20"/>
        <v>9500</v>
      </c>
      <c r="L89" s="27">
        <v>0</v>
      </c>
      <c r="M89" s="4"/>
      <c r="N89" s="28">
        <v>9500</v>
      </c>
      <c r="O89" s="28">
        <v>0</v>
      </c>
      <c r="P89" s="28">
        <v>9500</v>
      </c>
      <c r="Q89" s="28">
        <v>0</v>
      </c>
      <c r="R89" s="28"/>
      <c r="S89" s="28">
        <v>9500</v>
      </c>
      <c r="T89" s="28">
        <v>0</v>
      </c>
      <c r="U89" s="28">
        <v>9500</v>
      </c>
      <c r="V89" s="29">
        <v>0</v>
      </c>
      <c r="W89" s="28"/>
      <c r="X89" s="28"/>
      <c r="Y89" s="28">
        <v>9500</v>
      </c>
      <c r="Z89" s="27">
        <v>0</v>
      </c>
      <c r="AA89" s="29"/>
      <c r="AB89" s="28"/>
      <c r="AC89" s="28">
        <v>9500</v>
      </c>
      <c r="AD89" s="27">
        <v>9496.35</v>
      </c>
      <c r="AE89" s="28">
        <v>9500</v>
      </c>
      <c r="AF89" s="27">
        <v>9496.35</v>
      </c>
      <c r="AG89" s="44">
        <v>9500</v>
      </c>
      <c r="AH89" s="45">
        <v>9496.35</v>
      </c>
      <c r="AI89" s="4"/>
    </row>
    <row r="90" spans="1:35" ht="60">
      <c r="A90" s="64">
        <v>1517461</v>
      </c>
      <c r="B90" s="41"/>
      <c r="C90" s="86" t="s">
        <v>213</v>
      </c>
      <c r="D90" s="24">
        <v>56000</v>
      </c>
      <c r="E90" s="83"/>
      <c r="F90" s="25"/>
      <c r="G90" s="26">
        <f t="shared" si="18"/>
        <v>56000</v>
      </c>
      <c r="H90" s="26"/>
      <c r="I90" s="26">
        <f t="shared" si="19"/>
        <v>56000</v>
      </c>
      <c r="J90" s="28"/>
      <c r="K90" s="27">
        <f t="shared" si="20"/>
        <v>56000</v>
      </c>
      <c r="L90" s="27">
        <v>56000</v>
      </c>
      <c r="M90" s="4"/>
      <c r="N90" s="28">
        <v>56000</v>
      </c>
      <c r="O90" s="28">
        <v>56000</v>
      </c>
      <c r="P90" s="28">
        <v>56000</v>
      </c>
      <c r="Q90" s="28">
        <v>56000</v>
      </c>
      <c r="R90" s="28"/>
      <c r="S90" s="28">
        <v>56000</v>
      </c>
      <c r="T90" s="28">
        <v>56000</v>
      </c>
      <c r="U90" s="28">
        <v>56000</v>
      </c>
      <c r="V90" s="29">
        <v>56000</v>
      </c>
      <c r="W90" s="28"/>
      <c r="X90" s="28"/>
      <c r="Y90" s="28">
        <v>56000</v>
      </c>
      <c r="Z90" s="26">
        <v>56000</v>
      </c>
      <c r="AA90" s="29"/>
      <c r="AB90" s="28"/>
      <c r="AC90" s="28">
        <v>56000</v>
      </c>
      <c r="AD90" s="27">
        <v>56000</v>
      </c>
      <c r="AE90" s="28">
        <v>56000</v>
      </c>
      <c r="AF90" s="27">
        <v>56000</v>
      </c>
      <c r="AG90" s="44">
        <v>56000</v>
      </c>
      <c r="AH90" s="45">
        <v>56000</v>
      </c>
      <c r="AI90" s="4"/>
    </row>
    <row r="91" spans="1:35" ht="60">
      <c r="A91" s="64">
        <v>1517461</v>
      </c>
      <c r="B91" s="41"/>
      <c r="C91" s="86" t="s">
        <v>192</v>
      </c>
      <c r="D91" s="24">
        <v>64000</v>
      </c>
      <c r="E91" s="83"/>
      <c r="F91" s="25"/>
      <c r="G91" s="26">
        <f t="shared" si="18"/>
        <v>64000</v>
      </c>
      <c r="H91" s="26"/>
      <c r="I91" s="26">
        <f t="shared" si="19"/>
        <v>64000</v>
      </c>
      <c r="J91" s="28">
        <v>64000</v>
      </c>
      <c r="K91" s="27">
        <f t="shared" si="20"/>
        <v>64000</v>
      </c>
      <c r="L91" s="27">
        <v>64000</v>
      </c>
      <c r="M91" s="4"/>
      <c r="N91" s="28">
        <v>64000</v>
      </c>
      <c r="O91" s="28">
        <v>64000</v>
      </c>
      <c r="P91" s="28">
        <v>64000</v>
      </c>
      <c r="Q91" s="28">
        <v>64000</v>
      </c>
      <c r="R91" s="28">
        <v>15000</v>
      </c>
      <c r="S91" s="28">
        <v>79000</v>
      </c>
      <c r="T91" s="28">
        <v>64000</v>
      </c>
      <c r="U91" s="28">
        <v>79000</v>
      </c>
      <c r="V91" s="29">
        <v>64000</v>
      </c>
      <c r="W91" s="28">
        <v>15000</v>
      </c>
      <c r="X91" s="28"/>
      <c r="Y91" s="28">
        <v>79000</v>
      </c>
      <c r="Z91" s="26">
        <v>64000</v>
      </c>
      <c r="AA91" s="29">
        <v>15000</v>
      </c>
      <c r="AB91" s="28"/>
      <c r="AC91" s="28">
        <v>79000</v>
      </c>
      <c r="AD91" s="27">
        <v>64000</v>
      </c>
      <c r="AE91" s="28">
        <v>79000</v>
      </c>
      <c r="AF91" s="27">
        <v>79000</v>
      </c>
      <c r="AG91" s="44">
        <v>79000</v>
      </c>
      <c r="AH91" s="45">
        <v>79000</v>
      </c>
      <c r="AI91" s="4"/>
    </row>
    <row r="92" spans="1:35" ht="60">
      <c r="A92" s="64">
        <v>1517461</v>
      </c>
      <c r="B92" s="41"/>
      <c r="C92" s="86" t="s">
        <v>187</v>
      </c>
      <c r="D92" s="24">
        <v>60000</v>
      </c>
      <c r="E92" s="83"/>
      <c r="F92" s="25"/>
      <c r="G92" s="26">
        <f t="shared" si="18"/>
        <v>60000</v>
      </c>
      <c r="H92" s="26"/>
      <c r="I92" s="26">
        <f t="shared" si="19"/>
        <v>60000</v>
      </c>
      <c r="J92" s="28"/>
      <c r="K92" s="27">
        <f t="shared" si="20"/>
        <v>60000</v>
      </c>
      <c r="L92" s="27">
        <v>60000</v>
      </c>
      <c r="M92" s="4"/>
      <c r="N92" s="28">
        <v>60000</v>
      </c>
      <c r="O92" s="28">
        <v>60000</v>
      </c>
      <c r="P92" s="28">
        <v>60000</v>
      </c>
      <c r="Q92" s="28">
        <v>60000</v>
      </c>
      <c r="R92" s="28"/>
      <c r="S92" s="28">
        <v>60000</v>
      </c>
      <c r="T92" s="28">
        <v>60000</v>
      </c>
      <c r="U92" s="28">
        <v>60000</v>
      </c>
      <c r="V92" s="29">
        <v>60000</v>
      </c>
      <c r="W92" s="28"/>
      <c r="X92" s="28"/>
      <c r="Y92" s="28">
        <v>60000</v>
      </c>
      <c r="Z92" s="26">
        <v>60000</v>
      </c>
      <c r="AA92" s="29"/>
      <c r="AB92" s="28"/>
      <c r="AC92" s="28">
        <v>60000</v>
      </c>
      <c r="AD92" s="27">
        <v>60000</v>
      </c>
      <c r="AE92" s="28">
        <v>60000</v>
      </c>
      <c r="AF92" s="27">
        <v>60000</v>
      </c>
      <c r="AG92" s="44">
        <v>60000</v>
      </c>
      <c r="AH92" s="45">
        <v>60000</v>
      </c>
      <c r="AI92" s="4"/>
    </row>
    <row r="93" spans="1:35" ht="60">
      <c r="A93" s="64">
        <v>1517461</v>
      </c>
      <c r="B93" s="41"/>
      <c r="C93" s="86" t="s">
        <v>214</v>
      </c>
      <c r="D93" s="24">
        <v>60000</v>
      </c>
      <c r="E93" s="83"/>
      <c r="F93" s="25"/>
      <c r="G93" s="26">
        <f t="shared" si="18"/>
        <v>60000</v>
      </c>
      <c r="H93" s="26"/>
      <c r="I93" s="26">
        <f t="shared" si="19"/>
        <v>60000</v>
      </c>
      <c r="J93" s="28"/>
      <c r="K93" s="27">
        <f t="shared" si="20"/>
        <v>60000</v>
      </c>
      <c r="L93" s="27">
        <v>0</v>
      </c>
      <c r="M93" s="4"/>
      <c r="N93" s="28">
        <v>60000</v>
      </c>
      <c r="O93" s="28">
        <v>0</v>
      </c>
      <c r="P93" s="28">
        <v>60000</v>
      </c>
      <c r="Q93" s="28">
        <v>0</v>
      </c>
      <c r="R93" s="28">
        <v>15000</v>
      </c>
      <c r="S93" s="28">
        <v>75000</v>
      </c>
      <c r="T93" s="28">
        <v>60000</v>
      </c>
      <c r="U93" s="28">
        <v>75000</v>
      </c>
      <c r="V93" s="29">
        <v>60000</v>
      </c>
      <c r="W93" s="28"/>
      <c r="X93" s="28"/>
      <c r="Y93" s="28">
        <v>75000</v>
      </c>
      <c r="Z93" s="26">
        <v>75000</v>
      </c>
      <c r="AA93" s="29">
        <v>0</v>
      </c>
      <c r="AB93" s="28"/>
      <c r="AC93" s="28">
        <v>75000</v>
      </c>
      <c r="AD93" s="27">
        <v>75000</v>
      </c>
      <c r="AE93" s="28">
        <v>75000</v>
      </c>
      <c r="AF93" s="27">
        <v>75000</v>
      </c>
      <c r="AG93" s="44">
        <v>75000</v>
      </c>
      <c r="AH93" s="45">
        <v>75000</v>
      </c>
      <c r="AI93" s="4"/>
    </row>
    <row r="94" spans="1:35" ht="45">
      <c r="A94" s="64">
        <v>1517461</v>
      </c>
      <c r="B94" s="41"/>
      <c r="C94" s="86" t="s">
        <v>15</v>
      </c>
      <c r="D94" s="24">
        <v>40000</v>
      </c>
      <c r="E94" s="83"/>
      <c r="F94" s="25"/>
      <c r="G94" s="26">
        <f t="shared" si="18"/>
        <v>40000</v>
      </c>
      <c r="H94" s="26"/>
      <c r="I94" s="26">
        <f t="shared" si="19"/>
        <v>40000</v>
      </c>
      <c r="J94" s="28"/>
      <c r="K94" s="27">
        <f t="shared" si="20"/>
        <v>40000</v>
      </c>
      <c r="L94" s="27">
        <v>0</v>
      </c>
      <c r="M94" s="4"/>
      <c r="N94" s="28">
        <v>40000</v>
      </c>
      <c r="O94" s="28">
        <v>0</v>
      </c>
      <c r="P94" s="28">
        <v>40000</v>
      </c>
      <c r="Q94" s="28">
        <v>0</v>
      </c>
      <c r="R94" s="28"/>
      <c r="S94" s="28">
        <v>40000</v>
      </c>
      <c r="T94" s="28">
        <v>40000</v>
      </c>
      <c r="U94" s="28">
        <v>40000</v>
      </c>
      <c r="V94" s="29">
        <v>40000</v>
      </c>
      <c r="W94" s="28"/>
      <c r="X94" s="28"/>
      <c r="Y94" s="28">
        <v>40000</v>
      </c>
      <c r="Z94" s="26">
        <v>40000</v>
      </c>
      <c r="AA94" s="29"/>
      <c r="AB94" s="28"/>
      <c r="AC94" s="28">
        <v>40000</v>
      </c>
      <c r="AD94" s="27">
        <v>40000</v>
      </c>
      <c r="AE94" s="28">
        <v>40000</v>
      </c>
      <c r="AF94" s="27">
        <v>40000</v>
      </c>
      <c r="AG94" s="44">
        <v>40000</v>
      </c>
      <c r="AH94" s="45">
        <v>40000</v>
      </c>
      <c r="AI94" s="4"/>
    </row>
    <row r="95" spans="1:35" ht="75">
      <c r="A95" s="64">
        <v>1517461</v>
      </c>
      <c r="B95" s="41"/>
      <c r="C95" s="86" t="s">
        <v>16</v>
      </c>
      <c r="D95" s="24">
        <v>69000</v>
      </c>
      <c r="E95" s="83"/>
      <c r="F95" s="25"/>
      <c r="G95" s="26">
        <f t="shared" si="18"/>
        <v>69000</v>
      </c>
      <c r="H95" s="26">
        <v>69000</v>
      </c>
      <c r="I95" s="26">
        <f t="shared" si="19"/>
        <v>69000</v>
      </c>
      <c r="J95" s="28">
        <v>69000</v>
      </c>
      <c r="K95" s="27">
        <f t="shared" si="20"/>
        <v>69000</v>
      </c>
      <c r="L95" s="27">
        <v>69000</v>
      </c>
      <c r="M95" s="4"/>
      <c r="N95" s="28">
        <v>69000</v>
      </c>
      <c r="O95" s="28">
        <v>69000</v>
      </c>
      <c r="P95" s="28">
        <v>69000</v>
      </c>
      <c r="Q95" s="28">
        <v>69000</v>
      </c>
      <c r="R95" s="28"/>
      <c r="S95" s="28">
        <v>69000</v>
      </c>
      <c r="T95" s="28">
        <v>69000</v>
      </c>
      <c r="U95" s="28">
        <v>69000</v>
      </c>
      <c r="V95" s="29">
        <v>69000</v>
      </c>
      <c r="W95" s="28"/>
      <c r="X95" s="28"/>
      <c r="Y95" s="28">
        <v>69000</v>
      </c>
      <c r="Z95" s="26">
        <v>69000</v>
      </c>
      <c r="AA95" s="29"/>
      <c r="AB95" s="28"/>
      <c r="AC95" s="28">
        <v>69000</v>
      </c>
      <c r="AD95" s="27">
        <v>69000</v>
      </c>
      <c r="AE95" s="28">
        <v>69000</v>
      </c>
      <c r="AF95" s="27">
        <v>69000</v>
      </c>
      <c r="AG95" s="44">
        <v>69000</v>
      </c>
      <c r="AH95" s="45">
        <v>69000</v>
      </c>
      <c r="AI95" s="4"/>
    </row>
    <row r="96" spans="1:35" ht="45">
      <c r="A96" s="64">
        <v>1517461</v>
      </c>
      <c r="B96" s="41"/>
      <c r="C96" s="86" t="s">
        <v>49</v>
      </c>
      <c r="D96" s="24"/>
      <c r="E96" s="83">
        <v>679919.6</v>
      </c>
      <c r="F96" s="25" t="s">
        <v>80</v>
      </c>
      <c r="G96" s="26">
        <f t="shared" si="18"/>
        <v>679919.6</v>
      </c>
      <c r="H96" s="26"/>
      <c r="I96" s="26">
        <f t="shared" si="19"/>
        <v>679919.6</v>
      </c>
      <c r="J96" s="28"/>
      <c r="K96" s="27">
        <f t="shared" si="20"/>
        <v>679919.6</v>
      </c>
      <c r="L96" s="27">
        <v>0</v>
      </c>
      <c r="M96" s="4"/>
      <c r="N96" s="28">
        <v>679919.6</v>
      </c>
      <c r="O96" s="28"/>
      <c r="P96" s="28">
        <v>679919.6</v>
      </c>
      <c r="Q96" s="28"/>
      <c r="R96" s="28"/>
      <c r="S96" s="28">
        <v>679919.6</v>
      </c>
      <c r="T96" s="28"/>
      <c r="U96" s="28">
        <v>679919.6</v>
      </c>
      <c r="V96" s="29"/>
      <c r="W96" s="28"/>
      <c r="X96" s="28"/>
      <c r="Y96" s="28">
        <v>679919.6</v>
      </c>
      <c r="Z96" s="27"/>
      <c r="AA96" s="29">
        <v>197647.38</v>
      </c>
      <c r="AB96" s="28"/>
      <c r="AC96" s="28">
        <v>679919.6</v>
      </c>
      <c r="AD96" s="27">
        <v>197647.38</v>
      </c>
      <c r="AE96" s="28">
        <v>679919.6</v>
      </c>
      <c r="AF96" s="27">
        <v>197647.38</v>
      </c>
      <c r="AG96" s="44">
        <v>679919.6</v>
      </c>
      <c r="AH96" s="45">
        <v>668266.6</v>
      </c>
      <c r="AI96" s="4"/>
    </row>
    <row r="97" spans="1:35" ht="60">
      <c r="A97" s="64">
        <v>1517461</v>
      </c>
      <c r="B97" s="41"/>
      <c r="C97" s="86" t="s">
        <v>50</v>
      </c>
      <c r="D97" s="24"/>
      <c r="E97" s="83">
        <v>2656190</v>
      </c>
      <c r="F97" s="25" t="s">
        <v>80</v>
      </c>
      <c r="G97" s="26">
        <f t="shared" si="18"/>
        <v>2656190</v>
      </c>
      <c r="H97" s="26"/>
      <c r="I97" s="26">
        <f t="shared" si="19"/>
        <v>2656190</v>
      </c>
      <c r="J97" s="28"/>
      <c r="K97" s="27">
        <v>2630014</v>
      </c>
      <c r="L97" s="27">
        <v>2630013.19</v>
      </c>
      <c r="M97" s="4"/>
      <c r="N97" s="28">
        <v>2606466</v>
      </c>
      <c r="O97" s="28">
        <v>2507063.6</v>
      </c>
      <c r="P97" s="28">
        <v>2606466</v>
      </c>
      <c r="Q97" s="28">
        <v>2507063.6</v>
      </c>
      <c r="R97" s="28"/>
      <c r="S97" s="28">
        <v>2630014</v>
      </c>
      <c r="T97" s="28">
        <v>2630013.19</v>
      </c>
      <c r="U97" s="28">
        <v>2630014</v>
      </c>
      <c r="V97" s="29">
        <v>2630013.19</v>
      </c>
      <c r="W97" s="28"/>
      <c r="X97" s="28"/>
      <c r="Y97" s="28">
        <v>2630014</v>
      </c>
      <c r="Z97" s="26">
        <v>2630013.19</v>
      </c>
      <c r="AA97" s="29"/>
      <c r="AB97" s="28"/>
      <c r="AC97" s="28">
        <v>2630014</v>
      </c>
      <c r="AD97" s="27">
        <v>2630013.19</v>
      </c>
      <c r="AE97" s="28">
        <v>2630014</v>
      </c>
      <c r="AF97" s="27">
        <v>2630013.19</v>
      </c>
      <c r="AG97" s="44">
        <v>2630014</v>
      </c>
      <c r="AH97" s="45">
        <v>2630013.19</v>
      </c>
      <c r="AI97" s="4"/>
    </row>
    <row r="98" spans="1:35" ht="60">
      <c r="A98" s="64">
        <v>1517461</v>
      </c>
      <c r="B98" s="41"/>
      <c r="C98" s="86" t="s">
        <v>193</v>
      </c>
      <c r="D98" s="24"/>
      <c r="E98" s="83">
        <v>2720000</v>
      </c>
      <c r="F98" s="25" t="s">
        <v>80</v>
      </c>
      <c r="G98" s="26">
        <f t="shared" si="18"/>
        <v>2720000</v>
      </c>
      <c r="H98" s="26"/>
      <c r="I98" s="26">
        <f t="shared" si="19"/>
        <v>2720000</v>
      </c>
      <c r="J98" s="28"/>
      <c r="K98" s="27">
        <f t="shared" si="20"/>
        <v>2720000</v>
      </c>
      <c r="L98" s="27">
        <v>0</v>
      </c>
      <c r="M98" s="4"/>
      <c r="N98" s="28">
        <v>2720000</v>
      </c>
      <c r="O98" s="28">
        <v>0</v>
      </c>
      <c r="P98" s="28">
        <v>2720000</v>
      </c>
      <c r="Q98" s="28">
        <v>0</v>
      </c>
      <c r="R98" s="28"/>
      <c r="S98" s="28">
        <v>2720000</v>
      </c>
      <c r="T98" s="28">
        <v>2462576.4900000002</v>
      </c>
      <c r="U98" s="28">
        <v>2720000</v>
      </c>
      <c r="V98" s="29">
        <v>2462576.4900000002</v>
      </c>
      <c r="W98" s="28"/>
      <c r="X98" s="28"/>
      <c r="Y98" s="28">
        <v>2720000</v>
      </c>
      <c r="Z98" s="26">
        <v>2462576.4900000002</v>
      </c>
      <c r="AA98" s="29">
        <v>28693.040000000001</v>
      </c>
      <c r="AB98" s="28">
        <v>-228730</v>
      </c>
      <c r="AC98" s="28">
        <v>2491270</v>
      </c>
      <c r="AD98" s="28">
        <v>2478776.4900000002</v>
      </c>
      <c r="AE98" s="28">
        <v>2491270</v>
      </c>
      <c r="AF98" s="28">
        <v>2478776.4900000002</v>
      </c>
      <c r="AG98" s="44">
        <v>2478777</v>
      </c>
      <c r="AH98" s="31">
        <v>2478776.4900000002</v>
      </c>
      <c r="AI98" s="4"/>
    </row>
    <row r="99" spans="1:35" ht="64.5" customHeight="1">
      <c r="A99" s="64">
        <v>1517461</v>
      </c>
      <c r="B99" s="41"/>
      <c r="C99" s="86" t="s">
        <v>240</v>
      </c>
      <c r="D99" s="24"/>
      <c r="E99" s="83">
        <v>25300</v>
      </c>
      <c r="F99" s="25" t="s">
        <v>80</v>
      </c>
      <c r="G99" s="26">
        <f t="shared" si="18"/>
        <v>25300</v>
      </c>
      <c r="H99" s="26"/>
      <c r="I99" s="28">
        <v>25300</v>
      </c>
      <c r="J99" s="28"/>
      <c r="K99" s="27">
        <f t="shared" si="20"/>
        <v>25300</v>
      </c>
      <c r="L99" s="27">
        <v>0</v>
      </c>
      <c r="M99" s="4"/>
      <c r="N99" s="28">
        <v>25300</v>
      </c>
      <c r="O99" s="28"/>
      <c r="P99" s="28">
        <v>25300</v>
      </c>
      <c r="Q99" s="28"/>
      <c r="R99" s="28"/>
      <c r="S99" s="28">
        <v>25300</v>
      </c>
      <c r="T99" s="28"/>
      <c r="U99" s="28">
        <v>25300</v>
      </c>
      <c r="V99" s="29"/>
      <c r="W99" s="28"/>
      <c r="X99" s="28"/>
      <c r="Y99" s="28">
        <v>25300</v>
      </c>
      <c r="Z99" s="27"/>
      <c r="AA99" s="29"/>
      <c r="AB99" s="28"/>
      <c r="AC99" s="28">
        <v>25300</v>
      </c>
      <c r="AD99" s="28"/>
      <c r="AE99" s="28">
        <v>25300</v>
      </c>
      <c r="AF99" s="28"/>
      <c r="AG99" s="44">
        <v>25300</v>
      </c>
      <c r="AH99" s="31"/>
      <c r="AI99" s="4"/>
    </row>
    <row r="100" spans="1:35" ht="33">
      <c r="A100" s="64">
        <v>1517310</v>
      </c>
      <c r="B100" s="41"/>
      <c r="C100" s="2" t="s">
        <v>215</v>
      </c>
      <c r="D100" s="24">
        <f>SUM(D101:D105)</f>
        <v>0</v>
      </c>
      <c r="E100" s="24">
        <f>SUM(E101:E103)</f>
        <v>3112375</v>
      </c>
      <c r="F100" s="25"/>
      <c r="G100" s="24">
        <f>SUM(G101:G103)</f>
        <v>3112375</v>
      </c>
      <c r="H100" s="51">
        <f>SUM(H101:H103)</f>
        <v>0</v>
      </c>
      <c r="I100" s="24">
        <f>SUM(I101:I105)</f>
        <v>3112375</v>
      </c>
      <c r="J100" s="24">
        <f>SUM(J101:J105)</f>
        <v>0</v>
      </c>
      <c r="K100" s="24">
        <f>SUM(K101:K105)</f>
        <v>3310875</v>
      </c>
      <c r="L100" s="24">
        <f>SUM(L101:L105)</f>
        <v>0</v>
      </c>
      <c r="M100" s="4"/>
      <c r="N100" s="24">
        <f>SUM(N101:N105)</f>
        <v>3310875</v>
      </c>
      <c r="O100" s="24">
        <f>SUM(O101:O105)</f>
        <v>0</v>
      </c>
      <c r="P100" s="24">
        <f>SUM(P101:P105)</f>
        <v>3310875</v>
      </c>
      <c r="Q100" s="24">
        <f>SUM(Q101:Q105)</f>
        <v>397394.82</v>
      </c>
      <c r="R100" s="24"/>
      <c r="S100" s="24">
        <f>SUM(S101:S105)</f>
        <v>3307375</v>
      </c>
      <c r="T100" s="24">
        <f>SUM(T101:T105)</f>
        <v>397394.82</v>
      </c>
      <c r="U100" s="24">
        <f>SUM(U101:U105)</f>
        <v>3307375</v>
      </c>
      <c r="V100" s="51">
        <f>SUM(V101:V105)</f>
        <v>1633761.04</v>
      </c>
      <c r="W100" s="28"/>
      <c r="X100" s="28"/>
      <c r="Y100" s="24">
        <f>SUM(Y101:Y105)</f>
        <v>3307375</v>
      </c>
      <c r="Z100" s="51">
        <f>SUM(Z101:Z105)</f>
        <v>2602421.77</v>
      </c>
      <c r="AA100" s="51">
        <f>SUM(AA101:AA105)</f>
        <v>0</v>
      </c>
      <c r="AB100" s="28"/>
      <c r="AC100" s="24">
        <f t="shared" ref="AC100:AH100" si="21">SUM(AC101:AC105)</f>
        <v>3307375</v>
      </c>
      <c r="AD100" s="51">
        <f t="shared" si="21"/>
        <v>2857817.77</v>
      </c>
      <c r="AE100" s="24">
        <f t="shared" si="21"/>
        <v>3146706.1399999997</v>
      </c>
      <c r="AF100" s="24">
        <f t="shared" si="21"/>
        <v>2924069.51</v>
      </c>
      <c r="AG100" s="30">
        <f t="shared" si="21"/>
        <v>3146706.1399999997</v>
      </c>
      <c r="AH100" s="45">
        <f t="shared" si="21"/>
        <v>3067456.17</v>
      </c>
      <c r="AI100" s="4"/>
    </row>
    <row r="101" spans="1:35" ht="90">
      <c r="A101" s="64">
        <v>1517310</v>
      </c>
      <c r="B101" s="41"/>
      <c r="C101" s="86" t="s">
        <v>53</v>
      </c>
      <c r="D101" s="24"/>
      <c r="E101" s="83">
        <v>75000</v>
      </c>
      <c r="F101" s="25" t="s">
        <v>80</v>
      </c>
      <c r="G101" s="26">
        <f>SUM(D101:E101)</f>
        <v>75000</v>
      </c>
      <c r="H101" s="26"/>
      <c r="I101" s="26">
        <f>SUM(F101:G101)</f>
        <v>75000</v>
      </c>
      <c r="J101" s="28"/>
      <c r="K101" s="27">
        <f>SUM(F101:G101)</f>
        <v>75000</v>
      </c>
      <c r="L101" s="27">
        <v>0</v>
      </c>
      <c r="M101" s="4"/>
      <c r="N101" s="28">
        <v>75000</v>
      </c>
      <c r="O101" s="28"/>
      <c r="P101" s="28">
        <v>75000</v>
      </c>
      <c r="Q101" s="28"/>
      <c r="R101" s="28"/>
      <c r="S101" s="28">
        <v>75000</v>
      </c>
      <c r="T101" s="28"/>
      <c r="U101" s="28">
        <v>75000</v>
      </c>
      <c r="V101" s="29"/>
      <c r="W101" s="28"/>
      <c r="X101" s="28"/>
      <c r="Y101" s="28">
        <v>75000</v>
      </c>
      <c r="Z101" s="27"/>
      <c r="AA101" s="29"/>
      <c r="AB101" s="28"/>
      <c r="AC101" s="28">
        <v>75000</v>
      </c>
      <c r="AD101" s="27"/>
      <c r="AE101" s="28">
        <v>75000</v>
      </c>
      <c r="AF101" s="27"/>
      <c r="AG101" s="44">
        <v>75000</v>
      </c>
      <c r="AH101" s="45">
        <v>0</v>
      </c>
      <c r="AI101" s="4"/>
    </row>
    <row r="102" spans="1:35" ht="30">
      <c r="A102" s="64">
        <v>1517310</v>
      </c>
      <c r="B102" s="41"/>
      <c r="C102" s="86" t="s">
        <v>45</v>
      </c>
      <c r="D102" s="24"/>
      <c r="E102" s="83">
        <v>1581511</v>
      </c>
      <c r="F102" s="25" t="s">
        <v>80</v>
      </c>
      <c r="G102" s="26">
        <f>SUM(D102:E102)</f>
        <v>1581511</v>
      </c>
      <c r="H102" s="26"/>
      <c r="I102" s="26">
        <f>SUM(F102:G102)</f>
        <v>1581511</v>
      </c>
      <c r="J102" s="28"/>
      <c r="K102" s="27">
        <f>SUM(F102:G102)</f>
        <v>1581511</v>
      </c>
      <c r="L102" s="27">
        <v>0</v>
      </c>
      <c r="M102" s="4"/>
      <c r="N102" s="28">
        <v>1581511</v>
      </c>
      <c r="O102" s="28"/>
      <c r="P102" s="28">
        <v>1581511</v>
      </c>
      <c r="Q102" s="28"/>
      <c r="R102" s="28"/>
      <c r="S102" s="28">
        <v>1581511</v>
      </c>
      <c r="T102" s="28"/>
      <c r="U102" s="28">
        <v>1581511</v>
      </c>
      <c r="V102" s="29">
        <v>764426.4</v>
      </c>
      <c r="W102" s="28"/>
      <c r="X102" s="28"/>
      <c r="Y102" s="28">
        <v>1581511</v>
      </c>
      <c r="Z102" s="26">
        <v>1257314.3999999999</v>
      </c>
      <c r="AA102" s="29"/>
      <c r="AB102" s="28"/>
      <c r="AC102" s="28">
        <v>1581511</v>
      </c>
      <c r="AD102" s="26">
        <v>1512710.4</v>
      </c>
      <c r="AE102" s="28">
        <v>1520462.14</v>
      </c>
      <c r="AF102" s="27">
        <v>1520462.14</v>
      </c>
      <c r="AG102" s="44">
        <v>1520462.14</v>
      </c>
      <c r="AH102" s="45">
        <v>1520462.14</v>
      </c>
      <c r="AI102" s="4"/>
    </row>
    <row r="103" spans="1:35" ht="45">
      <c r="A103" s="64">
        <v>1517310</v>
      </c>
      <c r="B103" s="41"/>
      <c r="C103" s="86" t="s">
        <v>46</v>
      </c>
      <c r="D103" s="24"/>
      <c r="E103" s="83">
        <v>1455864</v>
      </c>
      <c r="F103" s="25" t="s">
        <v>80</v>
      </c>
      <c r="G103" s="26">
        <f>SUM(D103:E103)</f>
        <v>1455864</v>
      </c>
      <c r="H103" s="26"/>
      <c r="I103" s="26">
        <f>SUM(F103:G103)</f>
        <v>1455864</v>
      </c>
      <c r="J103" s="28"/>
      <c r="K103" s="27">
        <f>SUM(F103:G103)</f>
        <v>1455864</v>
      </c>
      <c r="L103" s="27">
        <v>0</v>
      </c>
      <c r="M103" s="4"/>
      <c r="N103" s="28">
        <v>1455864</v>
      </c>
      <c r="O103" s="28"/>
      <c r="P103" s="28">
        <v>1455864</v>
      </c>
      <c r="Q103" s="28">
        <v>397394.82</v>
      </c>
      <c r="R103" s="28"/>
      <c r="S103" s="28">
        <v>1455864</v>
      </c>
      <c r="T103" s="28">
        <v>397394.82</v>
      </c>
      <c r="U103" s="28">
        <v>1455864</v>
      </c>
      <c r="V103" s="29">
        <v>869334.64</v>
      </c>
      <c r="W103" s="28"/>
      <c r="X103" s="28"/>
      <c r="Y103" s="28">
        <v>1455864</v>
      </c>
      <c r="Z103" s="27">
        <v>1345107.37</v>
      </c>
      <c r="AA103" s="29"/>
      <c r="AB103" s="28"/>
      <c r="AC103" s="28">
        <v>1455864</v>
      </c>
      <c r="AD103" s="27">
        <v>1345107.37</v>
      </c>
      <c r="AE103" s="28">
        <v>1356244</v>
      </c>
      <c r="AF103" s="27">
        <v>1345107.37</v>
      </c>
      <c r="AG103" s="44">
        <v>1356244</v>
      </c>
      <c r="AH103" s="45">
        <v>1351994.03</v>
      </c>
      <c r="AI103" s="4"/>
    </row>
    <row r="104" spans="1:35" ht="75">
      <c r="A104" s="64">
        <v>1517310</v>
      </c>
      <c r="B104" s="41"/>
      <c r="C104" s="88" t="s">
        <v>110</v>
      </c>
      <c r="D104" s="24"/>
      <c r="E104" s="83"/>
      <c r="F104" s="25"/>
      <c r="G104" s="26"/>
      <c r="H104" s="26"/>
      <c r="I104" s="28"/>
      <c r="J104" s="28"/>
      <c r="K104" s="27">
        <v>3500</v>
      </c>
      <c r="L104" s="27">
        <v>0</v>
      </c>
      <c r="M104" s="4"/>
      <c r="N104" s="28">
        <v>3500</v>
      </c>
      <c r="O104" s="28"/>
      <c r="P104" s="28">
        <v>3500</v>
      </c>
      <c r="Q104" s="28"/>
      <c r="R104" s="28">
        <v>-3500</v>
      </c>
      <c r="S104" s="28">
        <v>0</v>
      </c>
      <c r="T104" s="28"/>
      <c r="U104" s="28">
        <v>0</v>
      </c>
      <c r="V104" s="29"/>
      <c r="W104" s="28"/>
      <c r="X104" s="28"/>
      <c r="Y104" s="28"/>
      <c r="Z104" s="27"/>
      <c r="AA104" s="29"/>
      <c r="AB104" s="28"/>
      <c r="AC104" s="28"/>
      <c r="AD104" s="27"/>
      <c r="AE104" s="28"/>
      <c r="AF104" s="27"/>
      <c r="AG104" s="44"/>
      <c r="AH104" s="45"/>
      <c r="AI104" s="4"/>
    </row>
    <row r="105" spans="1:35" ht="60">
      <c r="A105" s="64">
        <v>1517310</v>
      </c>
      <c r="B105" s="41"/>
      <c r="C105" s="86" t="s">
        <v>95</v>
      </c>
      <c r="D105" s="24"/>
      <c r="E105" s="83"/>
      <c r="F105" s="25"/>
      <c r="G105" s="26"/>
      <c r="H105" s="26"/>
      <c r="I105" s="28"/>
      <c r="J105" s="28"/>
      <c r="K105" s="27">
        <v>195000</v>
      </c>
      <c r="L105" s="27">
        <v>0</v>
      </c>
      <c r="M105" s="4"/>
      <c r="N105" s="28">
        <v>195000</v>
      </c>
      <c r="O105" s="28"/>
      <c r="P105" s="28">
        <v>195000</v>
      </c>
      <c r="Q105" s="28"/>
      <c r="R105" s="28"/>
      <c r="S105" s="28">
        <v>195000</v>
      </c>
      <c r="T105" s="28"/>
      <c r="U105" s="28">
        <v>195000</v>
      </c>
      <c r="V105" s="29"/>
      <c r="W105" s="28"/>
      <c r="X105" s="28"/>
      <c r="Y105" s="28">
        <v>195000</v>
      </c>
      <c r="Z105" s="27"/>
      <c r="AA105" s="29"/>
      <c r="AB105" s="28"/>
      <c r="AC105" s="28">
        <v>195000</v>
      </c>
      <c r="AD105" s="27"/>
      <c r="AE105" s="28">
        <v>195000</v>
      </c>
      <c r="AF105" s="27">
        <v>58500</v>
      </c>
      <c r="AG105" s="44">
        <v>195000</v>
      </c>
      <c r="AH105" s="45">
        <v>195000</v>
      </c>
      <c r="AI105" s="4"/>
    </row>
    <row r="106" spans="1:35" ht="18">
      <c r="A106" s="64">
        <v>1517321</v>
      </c>
      <c r="B106" s="41"/>
      <c r="C106" s="3" t="s">
        <v>216</v>
      </c>
      <c r="D106" s="24">
        <f>SUM(D107:D110)</f>
        <v>0</v>
      </c>
      <c r="E106" s="24">
        <f>SUM(E107:E109)</f>
        <v>800000</v>
      </c>
      <c r="F106" s="25"/>
      <c r="G106" s="24">
        <f>SUM(G107:G109)</f>
        <v>800000</v>
      </c>
      <c r="H106" s="51">
        <f>SUM(H107:H109)</f>
        <v>0</v>
      </c>
      <c r="I106" s="24">
        <f>SUM(I107:I110)</f>
        <v>800000</v>
      </c>
      <c r="J106" s="24">
        <f>SUM(J107:J110)</f>
        <v>0</v>
      </c>
      <c r="K106" s="24">
        <f>SUM(K107:K110)</f>
        <v>825000</v>
      </c>
      <c r="L106" s="24">
        <f>SUM(L107:L110)</f>
        <v>0</v>
      </c>
      <c r="M106" s="4"/>
      <c r="N106" s="24">
        <f>SUM(N107:N110)</f>
        <v>825000</v>
      </c>
      <c r="O106" s="24">
        <f>SUM(O107:O110)</f>
        <v>0</v>
      </c>
      <c r="P106" s="24">
        <f>SUM(P107:P110)</f>
        <v>825000</v>
      </c>
      <c r="Q106" s="24">
        <f>SUM(Q107:Q110)</f>
        <v>0</v>
      </c>
      <c r="R106" s="24"/>
      <c r="S106" s="24">
        <f>SUM(S107:S110)</f>
        <v>1005000</v>
      </c>
      <c r="T106" s="24">
        <f>SUM(T107:T110)</f>
        <v>0</v>
      </c>
      <c r="U106" s="24">
        <f>SUM(U107:U110)</f>
        <v>1005000</v>
      </c>
      <c r="V106" s="51">
        <f>SUM(V107:V110)</f>
        <v>166284.78</v>
      </c>
      <c r="W106" s="28"/>
      <c r="X106" s="28"/>
      <c r="Y106" s="24">
        <f>SUM(Y107:Y110)</f>
        <v>1005000</v>
      </c>
      <c r="Z106" s="51">
        <f>SUM(Z107:Z110)</f>
        <v>241828.31</v>
      </c>
      <c r="AA106" s="51">
        <f>SUM(AA107:AA110)</f>
        <v>0</v>
      </c>
      <c r="AB106" s="28"/>
      <c r="AC106" s="24">
        <f t="shared" ref="AC106:AH106" si="22">SUM(AC107:AC110)</f>
        <v>1005000</v>
      </c>
      <c r="AD106" s="51">
        <f t="shared" si="22"/>
        <v>670515.85</v>
      </c>
      <c r="AE106" s="24">
        <f t="shared" si="22"/>
        <v>1005000</v>
      </c>
      <c r="AF106" s="24">
        <f t="shared" si="22"/>
        <v>930715.14999999991</v>
      </c>
      <c r="AG106" s="30">
        <f t="shared" si="22"/>
        <v>1005000</v>
      </c>
      <c r="AH106" s="45">
        <f t="shared" si="22"/>
        <v>995461.01</v>
      </c>
      <c r="AI106" s="4"/>
    </row>
    <row r="107" spans="1:35" ht="63" customHeight="1">
      <c r="A107" s="64">
        <v>1517321</v>
      </c>
      <c r="B107" s="41"/>
      <c r="C107" s="86" t="s">
        <v>48</v>
      </c>
      <c r="D107" s="24"/>
      <c r="E107" s="83">
        <v>400000</v>
      </c>
      <c r="F107" s="25" t="s">
        <v>80</v>
      </c>
      <c r="G107" s="26">
        <f>SUM(D107:E107)</f>
        <v>400000</v>
      </c>
      <c r="H107" s="26"/>
      <c r="I107" s="26">
        <f>SUM(F107:G107)</f>
        <v>400000</v>
      </c>
      <c r="J107" s="28"/>
      <c r="K107" s="27">
        <f>SUM(F107:G107)</f>
        <v>400000</v>
      </c>
      <c r="L107" s="27"/>
      <c r="M107" s="4"/>
      <c r="N107" s="28">
        <v>400000</v>
      </c>
      <c r="O107" s="28"/>
      <c r="P107" s="28">
        <v>400000</v>
      </c>
      <c r="Q107" s="28"/>
      <c r="R107" s="28" t="s">
        <v>142</v>
      </c>
      <c r="S107" s="28">
        <v>495000</v>
      </c>
      <c r="T107" s="28"/>
      <c r="U107" s="28">
        <v>495000</v>
      </c>
      <c r="V107" s="29">
        <v>166284.78</v>
      </c>
      <c r="W107" s="28"/>
      <c r="X107" s="28"/>
      <c r="Y107" s="28">
        <v>495000</v>
      </c>
      <c r="Z107" s="26">
        <v>241828.31</v>
      </c>
      <c r="AA107" s="29"/>
      <c r="AB107" s="28"/>
      <c r="AC107" s="28">
        <v>495000</v>
      </c>
      <c r="AD107" s="26">
        <v>468222.85</v>
      </c>
      <c r="AE107" s="28">
        <v>495000</v>
      </c>
      <c r="AF107" s="27">
        <v>471035.85</v>
      </c>
      <c r="AG107" s="44">
        <v>495000</v>
      </c>
      <c r="AH107" s="45">
        <v>489729.34</v>
      </c>
      <c r="AI107" s="4"/>
    </row>
    <row r="108" spans="1:35" ht="93" customHeight="1">
      <c r="A108" s="64">
        <v>1517321</v>
      </c>
      <c r="B108" s="41"/>
      <c r="C108" s="86" t="s">
        <v>217</v>
      </c>
      <c r="D108" s="24"/>
      <c r="E108" s="83"/>
      <c r="F108" s="25"/>
      <c r="G108" s="26"/>
      <c r="H108" s="26"/>
      <c r="I108" s="26"/>
      <c r="J108" s="28"/>
      <c r="K108" s="27"/>
      <c r="L108" s="27"/>
      <c r="M108" s="4"/>
      <c r="N108" s="28"/>
      <c r="O108" s="28"/>
      <c r="P108" s="28"/>
      <c r="Q108" s="28"/>
      <c r="R108" s="28">
        <v>85000</v>
      </c>
      <c r="S108" s="28">
        <v>85000</v>
      </c>
      <c r="T108" s="28"/>
      <c r="U108" s="28">
        <v>85000</v>
      </c>
      <c r="V108" s="29"/>
      <c r="W108" s="28"/>
      <c r="X108" s="28"/>
      <c r="Y108" s="28">
        <v>85000</v>
      </c>
      <c r="Z108" s="27"/>
      <c r="AA108" s="29"/>
      <c r="AB108" s="28"/>
      <c r="AC108" s="28">
        <v>85000</v>
      </c>
      <c r="AD108" s="27">
        <v>85000</v>
      </c>
      <c r="AE108" s="28">
        <v>85000</v>
      </c>
      <c r="AF108" s="27">
        <v>85000</v>
      </c>
      <c r="AG108" s="44">
        <v>85000</v>
      </c>
      <c r="AH108" s="45">
        <v>85000</v>
      </c>
      <c r="AI108" s="4"/>
    </row>
    <row r="109" spans="1:35" ht="45">
      <c r="A109" s="64">
        <v>1517321</v>
      </c>
      <c r="B109" s="41"/>
      <c r="C109" s="86" t="s">
        <v>51</v>
      </c>
      <c r="D109" s="24"/>
      <c r="E109" s="83">
        <v>400000</v>
      </c>
      <c r="F109" s="25" t="s">
        <v>80</v>
      </c>
      <c r="G109" s="26">
        <f>SUM(D109:E109)</f>
        <v>400000</v>
      </c>
      <c r="H109" s="26"/>
      <c r="I109" s="26">
        <f>SUM(F109:G109)</f>
        <v>400000</v>
      </c>
      <c r="J109" s="28"/>
      <c r="K109" s="27">
        <f>SUM(F109:G109)</f>
        <v>400000</v>
      </c>
      <c r="L109" s="27"/>
      <c r="M109" s="4"/>
      <c r="N109" s="28">
        <v>400000</v>
      </c>
      <c r="O109" s="28"/>
      <c r="P109" s="28">
        <v>400000</v>
      </c>
      <c r="Q109" s="28"/>
      <c r="R109" s="28"/>
      <c r="S109" s="28">
        <v>400000</v>
      </c>
      <c r="T109" s="28"/>
      <c r="U109" s="28">
        <v>400000</v>
      </c>
      <c r="V109" s="29"/>
      <c r="W109" s="28"/>
      <c r="X109" s="28"/>
      <c r="Y109" s="28">
        <v>400000</v>
      </c>
      <c r="Z109" s="27"/>
      <c r="AA109" s="29"/>
      <c r="AB109" s="28"/>
      <c r="AC109" s="28">
        <v>400000</v>
      </c>
      <c r="AD109" s="27">
        <v>117293</v>
      </c>
      <c r="AE109" s="28">
        <v>400000</v>
      </c>
      <c r="AF109" s="27">
        <v>374679.3</v>
      </c>
      <c r="AG109" s="44">
        <v>400000</v>
      </c>
      <c r="AH109" s="45">
        <v>396431.67</v>
      </c>
      <c r="AI109" s="4"/>
    </row>
    <row r="110" spans="1:35" ht="75">
      <c r="A110" s="64"/>
      <c r="B110" s="41"/>
      <c r="C110" s="88" t="s">
        <v>96</v>
      </c>
      <c r="D110" s="24"/>
      <c r="E110" s="83"/>
      <c r="F110" s="25"/>
      <c r="G110" s="26"/>
      <c r="H110" s="26"/>
      <c r="I110" s="28"/>
      <c r="J110" s="28"/>
      <c r="K110" s="27">
        <v>25000</v>
      </c>
      <c r="L110" s="27"/>
      <c r="M110" s="4"/>
      <c r="N110" s="28">
        <v>25000</v>
      </c>
      <c r="O110" s="28"/>
      <c r="P110" s="28">
        <v>25000</v>
      </c>
      <c r="Q110" s="28"/>
      <c r="R110" s="28"/>
      <c r="S110" s="28">
        <v>25000</v>
      </c>
      <c r="T110" s="28"/>
      <c r="U110" s="28">
        <v>25000</v>
      </c>
      <c r="V110" s="29"/>
      <c r="W110" s="28"/>
      <c r="X110" s="28"/>
      <c r="Y110" s="28">
        <v>25000</v>
      </c>
      <c r="Z110" s="27"/>
      <c r="AA110" s="29"/>
      <c r="AB110" s="28"/>
      <c r="AC110" s="28">
        <v>25000</v>
      </c>
      <c r="AD110" s="27"/>
      <c r="AE110" s="28">
        <v>25000</v>
      </c>
      <c r="AF110" s="27"/>
      <c r="AG110" s="44">
        <v>25000</v>
      </c>
      <c r="AH110" s="45">
        <v>24300</v>
      </c>
      <c r="AI110" s="4"/>
    </row>
    <row r="111" spans="1:35" ht="28.5">
      <c r="A111" s="64">
        <v>1517322</v>
      </c>
      <c r="B111" s="89" t="s">
        <v>231</v>
      </c>
      <c r="C111" s="90" t="s">
        <v>228</v>
      </c>
      <c r="D111" s="24">
        <f>SUM(D112)</f>
        <v>0</v>
      </c>
      <c r="E111" s="24">
        <f>SUM(E112)</f>
        <v>500000</v>
      </c>
      <c r="F111" s="25"/>
      <c r="G111" s="24">
        <f t="shared" ref="G111:V111" si="23">SUM(G112)</f>
        <v>500000</v>
      </c>
      <c r="H111" s="51">
        <f t="shared" si="23"/>
        <v>0</v>
      </c>
      <c r="I111" s="24">
        <f t="shared" si="23"/>
        <v>500000</v>
      </c>
      <c r="J111" s="24">
        <f t="shared" si="23"/>
        <v>0</v>
      </c>
      <c r="K111" s="24">
        <f t="shared" si="23"/>
        <v>500000</v>
      </c>
      <c r="L111" s="24">
        <f t="shared" si="23"/>
        <v>0</v>
      </c>
      <c r="M111" s="4"/>
      <c r="N111" s="24">
        <f t="shared" si="23"/>
        <v>500000</v>
      </c>
      <c r="O111" s="24">
        <f t="shared" si="23"/>
        <v>0</v>
      </c>
      <c r="P111" s="24">
        <f t="shared" si="23"/>
        <v>500000</v>
      </c>
      <c r="Q111" s="24">
        <f t="shared" si="23"/>
        <v>0</v>
      </c>
      <c r="R111" s="24"/>
      <c r="S111" s="24">
        <f t="shared" si="23"/>
        <v>500000</v>
      </c>
      <c r="T111" s="24">
        <f t="shared" si="23"/>
        <v>498274.48</v>
      </c>
      <c r="U111" s="24">
        <f t="shared" si="23"/>
        <v>500000</v>
      </c>
      <c r="V111" s="51">
        <f t="shared" si="23"/>
        <v>498274.48</v>
      </c>
      <c r="W111" s="28"/>
      <c r="X111" s="28"/>
      <c r="Y111" s="24">
        <f t="shared" ref="Y111:AH111" si="24">SUM(Y112)</f>
        <v>500000</v>
      </c>
      <c r="Z111" s="51">
        <f t="shared" si="24"/>
        <v>498274.48</v>
      </c>
      <c r="AA111" s="51">
        <f t="shared" si="24"/>
        <v>0</v>
      </c>
      <c r="AB111" s="28"/>
      <c r="AC111" s="24">
        <f t="shared" si="24"/>
        <v>500000</v>
      </c>
      <c r="AD111" s="51">
        <f t="shared" si="24"/>
        <v>498274.48</v>
      </c>
      <c r="AE111" s="24">
        <f t="shared" si="24"/>
        <v>498274.48</v>
      </c>
      <c r="AF111" s="24">
        <f t="shared" si="24"/>
        <v>498274.48</v>
      </c>
      <c r="AG111" s="30">
        <f t="shared" si="24"/>
        <v>498274.48</v>
      </c>
      <c r="AH111" s="45">
        <f t="shared" si="24"/>
        <v>498274.48</v>
      </c>
      <c r="AI111" s="4"/>
    </row>
    <row r="112" spans="1:35" ht="45">
      <c r="A112" s="64">
        <v>1517322</v>
      </c>
      <c r="B112" s="41"/>
      <c r="C112" s="86" t="s">
        <v>47</v>
      </c>
      <c r="D112" s="24"/>
      <c r="E112" s="83">
        <v>500000</v>
      </c>
      <c r="F112" s="25" t="s">
        <v>80</v>
      </c>
      <c r="G112" s="26">
        <f>SUM(D112:E112)</f>
        <v>500000</v>
      </c>
      <c r="H112" s="26"/>
      <c r="I112" s="26">
        <f>SUM(F112:G112)</f>
        <v>500000</v>
      </c>
      <c r="J112" s="28"/>
      <c r="K112" s="27">
        <f>SUM(F112:G112)</f>
        <v>500000</v>
      </c>
      <c r="L112" s="27"/>
      <c r="M112" s="4"/>
      <c r="N112" s="27">
        <v>500000</v>
      </c>
      <c r="O112" s="27"/>
      <c r="P112" s="27">
        <v>500000</v>
      </c>
      <c r="Q112" s="27"/>
      <c r="R112" s="27"/>
      <c r="S112" s="27">
        <v>500000</v>
      </c>
      <c r="T112" s="27">
        <v>498274.48</v>
      </c>
      <c r="U112" s="27">
        <v>500000</v>
      </c>
      <c r="V112" s="26">
        <v>498274.48</v>
      </c>
      <c r="W112" s="28"/>
      <c r="X112" s="28"/>
      <c r="Y112" s="27">
        <v>500000</v>
      </c>
      <c r="Z112" s="26">
        <v>498274.48</v>
      </c>
      <c r="AA112" s="29"/>
      <c r="AB112" s="28"/>
      <c r="AC112" s="27">
        <v>500000</v>
      </c>
      <c r="AD112" s="26">
        <v>498274.48</v>
      </c>
      <c r="AE112" s="27">
        <v>498274.48</v>
      </c>
      <c r="AF112" s="27">
        <v>498274.48</v>
      </c>
      <c r="AG112" s="30">
        <v>498274.48</v>
      </c>
      <c r="AH112" s="45">
        <v>498274.48</v>
      </c>
      <c r="AI112" s="4"/>
    </row>
    <row r="113" spans="1:35" ht="30">
      <c r="A113" s="64">
        <v>157325</v>
      </c>
      <c r="B113" s="41"/>
      <c r="C113" s="2" t="s">
        <v>229</v>
      </c>
      <c r="D113" s="24">
        <f>SUM(D114:D127)</f>
        <v>0</v>
      </c>
      <c r="E113" s="24">
        <f>SUM(E114)</f>
        <v>400000</v>
      </c>
      <c r="F113" s="25"/>
      <c r="G113" s="24">
        <f>SUM(G114)</f>
        <v>400000</v>
      </c>
      <c r="H113" s="51">
        <f>SUM(H114)</f>
        <v>0</v>
      </c>
      <c r="I113" s="24">
        <f>SUM(I114:I127)</f>
        <v>400000</v>
      </c>
      <c r="J113" s="24">
        <f>SUM(J114:J127)</f>
        <v>0</v>
      </c>
      <c r="K113" s="24">
        <f>SUM(K114:K127)</f>
        <v>1216000</v>
      </c>
      <c r="L113" s="24">
        <f>SUM(L114:L127)</f>
        <v>0</v>
      </c>
      <c r="M113" s="4"/>
      <c r="N113" s="24">
        <f>SUM(N114:N127)</f>
        <v>1216000</v>
      </c>
      <c r="O113" s="24">
        <f>SUM(O114:O127)</f>
        <v>0</v>
      </c>
      <c r="P113" s="24">
        <f>SUM(P114:P127)</f>
        <v>1216000</v>
      </c>
      <c r="Q113" s="24">
        <f>SUM(Q114:Q127)</f>
        <v>0</v>
      </c>
      <c r="R113" s="24"/>
      <c r="S113" s="24">
        <f>SUM(S114:S127)</f>
        <v>1216000</v>
      </c>
      <c r="T113" s="24">
        <f>SUM(T114:T127)</f>
        <v>0</v>
      </c>
      <c r="U113" s="24">
        <f>SUM(U114:U127)</f>
        <v>1216000</v>
      </c>
      <c r="V113" s="51">
        <f>SUM(V114:V127)</f>
        <v>0</v>
      </c>
      <c r="W113" s="28"/>
      <c r="X113" s="28"/>
      <c r="Y113" s="24">
        <f>SUM(Y114:Y127)</f>
        <v>1216000</v>
      </c>
      <c r="Z113" s="51">
        <f>SUM(Z114:Z127)</f>
        <v>0</v>
      </c>
      <c r="AA113" s="51">
        <f>SUM(AA114:AA127)</f>
        <v>0</v>
      </c>
      <c r="AB113" s="28"/>
      <c r="AC113" s="24">
        <f t="shared" ref="AC113:AH113" si="25">SUM(AC114:AC127)</f>
        <v>1216000</v>
      </c>
      <c r="AD113" s="51">
        <f t="shared" si="25"/>
        <v>0</v>
      </c>
      <c r="AE113" s="24">
        <f t="shared" si="25"/>
        <v>1216000</v>
      </c>
      <c r="AF113" s="24">
        <f t="shared" si="25"/>
        <v>662797.9</v>
      </c>
      <c r="AG113" s="30">
        <f t="shared" si="25"/>
        <v>1216000</v>
      </c>
      <c r="AH113" s="45">
        <f t="shared" si="25"/>
        <v>877495.9</v>
      </c>
      <c r="AI113" s="4"/>
    </row>
    <row r="114" spans="1:35" ht="138.75" customHeight="1">
      <c r="A114" s="64">
        <v>157325</v>
      </c>
      <c r="B114" s="41"/>
      <c r="C114" s="137" t="s">
        <v>218</v>
      </c>
      <c r="D114" s="24"/>
      <c r="E114" s="83">
        <v>400000</v>
      </c>
      <c r="F114" s="25" t="s">
        <v>81</v>
      </c>
      <c r="G114" s="26">
        <f>SUM(D114:E114)</f>
        <v>400000</v>
      </c>
      <c r="H114" s="26"/>
      <c r="I114" s="26">
        <f>SUM(F114:G114)</f>
        <v>400000</v>
      </c>
      <c r="J114" s="28"/>
      <c r="K114" s="27">
        <f>SUM(F114:G114)</f>
        <v>400000</v>
      </c>
      <c r="L114" s="27"/>
      <c r="M114" s="4"/>
      <c r="N114" s="28">
        <v>400000</v>
      </c>
      <c r="O114" s="28"/>
      <c r="P114" s="28">
        <v>400000</v>
      </c>
      <c r="Q114" s="28"/>
      <c r="R114" s="28"/>
      <c r="S114" s="28">
        <v>400000</v>
      </c>
      <c r="T114" s="28"/>
      <c r="U114" s="28">
        <v>400000</v>
      </c>
      <c r="V114" s="29"/>
      <c r="W114" s="28"/>
      <c r="X114" s="28"/>
      <c r="Y114" s="28">
        <v>400000</v>
      </c>
      <c r="Z114" s="27"/>
      <c r="AA114" s="29"/>
      <c r="AB114" s="28"/>
      <c r="AC114" s="28">
        <v>400000</v>
      </c>
      <c r="AD114" s="27"/>
      <c r="AE114" s="28"/>
      <c r="AF114" s="27">
        <v>40000</v>
      </c>
      <c r="AG114" s="44"/>
      <c r="AH114" s="45"/>
      <c r="AI114" s="4"/>
    </row>
    <row r="115" spans="1:35" ht="15.75" hidden="1">
      <c r="A115" s="64"/>
      <c r="B115" s="41"/>
      <c r="C115" s="91"/>
      <c r="D115" s="24"/>
      <c r="E115" s="83"/>
      <c r="F115" s="25"/>
      <c r="G115" s="26"/>
      <c r="H115" s="26"/>
      <c r="I115" s="26"/>
      <c r="J115" s="28"/>
      <c r="K115" s="27"/>
      <c r="L115" s="27"/>
      <c r="M115" s="4"/>
      <c r="N115" s="28"/>
      <c r="O115" s="28"/>
      <c r="P115" s="28"/>
      <c r="Q115" s="28"/>
      <c r="R115" s="28"/>
      <c r="S115" s="28"/>
      <c r="T115" s="28"/>
      <c r="U115" s="28"/>
      <c r="V115" s="29"/>
      <c r="W115" s="28"/>
      <c r="X115" s="28"/>
      <c r="Y115" s="28"/>
      <c r="Z115" s="27"/>
      <c r="AA115" s="29"/>
      <c r="AB115" s="28"/>
      <c r="AC115" s="28"/>
      <c r="AD115" s="27"/>
      <c r="AE115" s="28"/>
      <c r="AF115" s="27"/>
      <c r="AG115" s="44"/>
      <c r="AH115" s="45"/>
      <c r="AI115" s="4"/>
    </row>
    <row r="116" spans="1:35" ht="45">
      <c r="A116" s="64"/>
      <c r="B116" s="41"/>
      <c r="C116" s="86" t="s">
        <v>182</v>
      </c>
      <c r="D116" s="24"/>
      <c r="E116" s="83"/>
      <c r="F116" s="25"/>
      <c r="G116" s="26"/>
      <c r="H116" s="26"/>
      <c r="I116" s="26"/>
      <c r="J116" s="28"/>
      <c r="K116" s="27"/>
      <c r="L116" s="27"/>
      <c r="M116" s="4"/>
      <c r="N116" s="28"/>
      <c r="O116" s="28"/>
      <c r="P116" s="28"/>
      <c r="Q116" s="28"/>
      <c r="R116" s="28"/>
      <c r="S116" s="28"/>
      <c r="T116" s="28"/>
      <c r="U116" s="28"/>
      <c r="V116" s="29"/>
      <c r="W116" s="28"/>
      <c r="X116" s="28"/>
      <c r="Y116" s="28"/>
      <c r="Z116" s="27"/>
      <c r="AA116" s="29"/>
      <c r="AB116" s="28"/>
      <c r="AC116" s="28"/>
      <c r="AD116" s="27"/>
      <c r="AE116" s="28">
        <v>35000</v>
      </c>
      <c r="AF116" s="27"/>
      <c r="AG116" s="44">
        <v>35000</v>
      </c>
      <c r="AH116" s="31">
        <v>35000</v>
      </c>
      <c r="AI116" s="4"/>
    </row>
    <row r="117" spans="1:35" ht="45">
      <c r="A117" s="64"/>
      <c r="B117" s="41"/>
      <c r="C117" s="86" t="s">
        <v>168</v>
      </c>
      <c r="D117" s="24"/>
      <c r="E117" s="83"/>
      <c r="F117" s="25"/>
      <c r="G117" s="26"/>
      <c r="H117" s="26"/>
      <c r="I117" s="26"/>
      <c r="J117" s="28"/>
      <c r="K117" s="27"/>
      <c r="L117" s="27"/>
      <c r="M117" s="4"/>
      <c r="N117" s="28"/>
      <c r="O117" s="28"/>
      <c r="P117" s="28"/>
      <c r="Q117" s="28"/>
      <c r="R117" s="28"/>
      <c r="S117" s="28"/>
      <c r="T117" s="28"/>
      <c r="U117" s="28"/>
      <c r="V117" s="29"/>
      <c r="W117" s="28"/>
      <c r="X117" s="28"/>
      <c r="Y117" s="28"/>
      <c r="Z117" s="27"/>
      <c r="AA117" s="29"/>
      <c r="AB117" s="28"/>
      <c r="AC117" s="28"/>
      <c r="AD117" s="27"/>
      <c r="AE117" s="28">
        <v>30000</v>
      </c>
      <c r="AF117" s="27"/>
      <c r="AG117" s="44">
        <v>30000</v>
      </c>
      <c r="AH117" s="31">
        <v>30000</v>
      </c>
      <c r="AI117" s="4"/>
    </row>
    <row r="118" spans="1:35" ht="45">
      <c r="A118" s="64"/>
      <c r="B118" s="41"/>
      <c r="C118" s="2" t="s">
        <v>169</v>
      </c>
      <c r="D118" s="24"/>
      <c r="E118" s="83"/>
      <c r="F118" s="25"/>
      <c r="G118" s="26"/>
      <c r="H118" s="26"/>
      <c r="I118" s="26"/>
      <c r="J118" s="28"/>
      <c r="K118" s="27"/>
      <c r="L118" s="27"/>
      <c r="M118" s="4"/>
      <c r="N118" s="28"/>
      <c r="O118" s="28"/>
      <c r="P118" s="28"/>
      <c r="Q118" s="28"/>
      <c r="R118" s="28"/>
      <c r="S118" s="28"/>
      <c r="T118" s="28"/>
      <c r="U118" s="28"/>
      <c r="V118" s="29"/>
      <c r="W118" s="28"/>
      <c r="X118" s="28"/>
      <c r="Y118" s="28"/>
      <c r="Z118" s="27"/>
      <c r="AA118" s="29"/>
      <c r="AB118" s="28"/>
      <c r="AC118" s="28"/>
      <c r="AD118" s="27"/>
      <c r="AE118" s="28">
        <v>35000</v>
      </c>
      <c r="AF118" s="27"/>
      <c r="AG118" s="44">
        <v>35000</v>
      </c>
      <c r="AH118" s="31">
        <v>35000</v>
      </c>
      <c r="AI118" s="4"/>
    </row>
    <row r="119" spans="1:35" ht="75">
      <c r="A119" s="64"/>
      <c r="B119" s="41"/>
      <c r="C119" s="86" t="s">
        <v>170</v>
      </c>
      <c r="D119" s="24"/>
      <c r="E119" s="83"/>
      <c r="F119" s="25"/>
      <c r="G119" s="26"/>
      <c r="H119" s="26"/>
      <c r="I119" s="26"/>
      <c r="J119" s="28"/>
      <c r="K119" s="27"/>
      <c r="L119" s="27"/>
      <c r="M119" s="4"/>
      <c r="N119" s="28"/>
      <c r="O119" s="28"/>
      <c r="P119" s="28"/>
      <c r="Q119" s="28"/>
      <c r="R119" s="28"/>
      <c r="S119" s="28"/>
      <c r="T119" s="28"/>
      <c r="U119" s="28"/>
      <c r="V119" s="29"/>
      <c r="W119" s="28"/>
      <c r="X119" s="28"/>
      <c r="Y119" s="28"/>
      <c r="Z119" s="27"/>
      <c r="AA119" s="29"/>
      <c r="AB119" s="28"/>
      <c r="AC119" s="28"/>
      <c r="AD119" s="27"/>
      <c r="AE119" s="28">
        <v>35000</v>
      </c>
      <c r="AF119" s="27"/>
      <c r="AG119" s="44">
        <v>35000</v>
      </c>
      <c r="AH119" s="31">
        <v>35000</v>
      </c>
      <c r="AI119" s="4"/>
    </row>
    <row r="120" spans="1:35" ht="90">
      <c r="A120" s="64"/>
      <c r="B120" s="41"/>
      <c r="C120" s="86" t="s">
        <v>173</v>
      </c>
      <c r="D120" s="24"/>
      <c r="E120" s="83"/>
      <c r="F120" s="25"/>
      <c r="G120" s="26"/>
      <c r="H120" s="26"/>
      <c r="I120" s="26"/>
      <c r="J120" s="28"/>
      <c r="K120" s="27"/>
      <c r="L120" s="27"/>
      <c r="M120" s="4"/>
      <c r="N120" s="28"/>
      <c r="O120" s="28"/>
      <c r="P120" s="28"/>
      <c r="Q120" s="28"/>
      <c r="R120" s="28"/>
      <c r="S120" s="28"/>
      <c r="T120" s="28"/>
      <c r="U120" s="28"/>
      <c r="V120" s="29"/>
      <c r="W120" s="28"/>
      <c r="X120" s="28"/>
      <c r="Y120" s="28"/>
      <c r="Z120" s="27"/>
      <c r="AA120" s="29"/>
      <c r="AB120" s="28"/>
      <c r="AC120" s="28"/>
      <c r="AD120" s="27"/>
      <c r="AE120" s="28">
        <v>20000</v>
      </c>
      <c r="AF120" s="27"/>
      <c r="AG120" s="44">
        <v>20000</v>
      </c>
      <c r="AH120" s="45"/>
      <c r="AI120" s="4"/>
    </row>
    <row r="121" spans="1:35" ht="45">
      <c r="A121" s="64"/>
      <c r="B121" s="41"/>
      <c r="C121" s="86" t="s">
        <v>174</v>
      </c>
      <c r="D121" s="24"/>
      <c r="E121" s="83"/>
      <c r="F121" s="25"/>
      <c r="G121" s="26"/>
      <c r="H121" s="26"/>
      <c r="I121" s="26"/>
      <c r="J121" s="28"/>
      <c r="K121" s="27"/>
      <c r="L121" s="27"/>
      <c r="M121" s="4"/>
      <c r="N121" s="28"/>
      <c r="O121" s="28"/>
      <c r="P121" s="28"/>
      <c r="Q121" s="28"/>
      <c r="R121" s="28"/>
      <c r="S121" s="28"/>
      <c r="T121" s="28"/>
      <c r="U121" s="28"/>
      <c r="V121" s="29"/>
      <c r="W121" s="28"/>
      <c r="X121" s="28"/>
      <c r="Y121" s="28"/>
      <c r="Z121" s="27"/>
      <c r="AA121" s="29"/>
      <c r="AB121" s="28"/>
      <c r="AC121" s="28"/>
      <c r="AD121" s="27"/>
      <c r="AE121" s="28">
        <v>15000</v>
      </c>
      <c r="AF121" s="27"/>
      <c r="AG121" s="44">
        <v>15000</v>
      </c>
      <c r="AH121" s="45"/>
      <c r="AI121" s="4"/>
    </row>
    <row r="122" spans="1:35" ht="30">
      <c r="A122" s="64"/>
      <c r="B122" s="41"/>
      <c r="C122" s="86" t="s">
        <v>175</v>
      </c>
      <c r="D122" s="24"/>
      <c r="E122" s="83"/>
      <c r="F122" s="25"/>
      <c r="G122" s="26"/>
      <c r="H122" s="26"/>
      <c r="I122" s="26"/>
      <c r="J122" s="28"/>
      <c r="K122" s="27"/>
      <c r="L122" s="27"/>
      <c r="M122" s="4"/>
      <c r="N122" s="28"/>
      <c r="O122" s="28"/>
      <c r="P122" s="28"/>
      <c r="Q122" s="28"/>
      <c r="R122" s="28"/>
      <c r="S122" s="28"/>
      <c r="T122" s="28"/>
      <c r="U122" s="28"/>
      <c r="V122" s="29"/>
      <c r="W122" s="28"/>
      <c r="X122" s="28"/>
      <c r="Y122" s="28"/>
      <c r="Z122" s="27"/>
      <c r="AA122" s="29"/>
      <c r="AB122" s="28"/>
      <c r="AC122" s="28"/>
      <c r="AD122" s="27"/>
      <c r="AE122" s="28">
        <v>100000</v>
      </c>
      <c r="AF122" s="27"/>
      <c r="AG122" s="44">
        <v>100000</v>
      </c>
      <c r="AH122" s="45"/>
      <c r="AI122" s="4"/>
    </row>
    <row r="123" spans="1:35" ht="30">
      <c r="A123" s="64"/>
      <c r="B123" s="41"/>
      <c r="C123" s="86" t="s">
        <v>176</v>
      </c>
      <c r="D123" s="24"/>
      <c r="E123" s="83"/>
      <c r="F123" s="25"/>
      <c r="G123" s="26"/>
      <c r="H123" s="26"/>
      <c r="I123" s="26"/>
      <c r="J123" s="28"/>
      <c r="K123" s="27"/>
      <c r="L123" s="27"/>
      <c r="M123" s="4"/>
      <c r="N123" s="28"/>
      <c r="O123" s="28"/>
      <c r="P123" s="28"/>
      <c r="Q123" s="28"/>
      <c r="R123" s="28"/>
      <c r="S123" s="28"/>
      <c r="T123" s="28"/>
      <c r="U123" s="28"/>
      <c r="V123" s="29"/>
      <c r="W123" s="28"/>
      <c r="X123" s="28"/>
      <c r="Y123" s="28"/>
      <c r="Z123" s="27"/>
      <c r="AA123" s="29"/>
      <c r="AB123" s="28"/>
      <c r="AC123" s="28"/>
      <c r="AD123" s="27"/>
      <c r="AE123" s="28">
        <v>20000</v>
      </c>
      <c r="AF123" s="27"/>
      <c r="AG123" s="44">
        <v>20000</v>
      </c>
      <c r="AH123" s="45"/>
      <c r="AI123" s="4"/>
    </row>
    <row r="124" spans="1:35" ht="45">
      <c r="A124" s="64"/>
      <c r="B124" s="41"/>
      <c r="C124" s="86" t="s">
        <v>177</v>
      </c>
      <c r="D124" s="24"/>
      <c r="E124" s="83"/>
      <c r="F124" s="25"/>
      <c r="G124" s="26"/>
      <c r="H124" s="26"/>
      <c r="I124" s="26"/>
      <c r="J124" s="28"/>
      <c r="K124" s="27"/>
      <c r="L124" s="27"/>
      <c r="M124" s="4"/>
      <c r="N124" s="28"/>
      <c r="O124" s="28"/>
      <c r="P124" s="28"/>
      <c r="Q124" s="28"/>
      <c r="R124" s="28"/>
      <c r="S124" s="28"/>
      <c r="T124" s="28"/>
      <c r="U124" s="28"/>
      <c r="V124" s="29"/>
      <c r="W124" s="28"/>
      <c r="X124" s="28"/>
      <c r="Y124" s="28"/>
      <c r="Z124" s="27"/>
      <c r="AA124" s="29"/>
      <c r="AB124" s="28"/>
      <c r="AC124" s="28"/>
      <c r="AD124" s="27"/>
      <c r="AE124" s="28">
        <v>30000</v>
      </c>
      <c r="AF124" s="27"/>
      <c r="AG124" s="44">
        <v>30000</v>
      </c>
      <c r="AH124" s="45">
        <v>30000</v>
      </c>
      <c r="AI124" s="4"/>
    </row>
    <row r="125" spans="1:35" ht="30">
      <c r="A125" s="64"/>
      <c r="B125" s="41"/>
      <c r="C125" s="86" t="s">
        <v>178</v>
      </c>
      <c r="D125" s="24"/>
      <c r="E125" s="83"/>
      <c r="F125" s="25"/>
      <c r="G125" s="26"/>
      <c r="H125" s="26"/>
      <c r="I125" s="26"/>
      <c r="J125" s="28"/>
      <c r="K125" s="27"/>
      <c r="L125" s="27"/>
      <c r="M125" s="4"/>
      <c r="N125" s="28"/>
      <c r="O125" s="28"/>
      <c r="P125" s="28"/>
      <c r="Q125" s="28"/>
      <c r="R125" s="28"/>
      <c r="S125" s="28"/>
      <c r="T125" s="28"/>
      <c r="U125" s="28"/>
      <c r="V125" s="29"/>
      <c r="W125" s="28"/>
      <c r="X125" s="28"/>
      <c r="Y125" s="28"/>
      <c r="Z125" s="27"/>
      <c r="AA125" s="29"/>
      <c r="AB125" s="28"/>
      <c r="AC125" s="28"/>
      <c r="AD125" s="27"/>
      <c r="AE125" s="28">
        <v>50000</v>
      </c>
      <c r="AF125" s="27"/>
      <c r="AG125" s="44">
        <v>50000</v>
      </c>
      <c r="AH125" s="45"/>
      <c r="AI125" s="4"/>
    </row>
    <row r="126" spans="1:35" ht="45">
      <c r="A126" s="64"/>
      <c r="B126" s="41"/>
      <c r="C126" s="86" t="s">
        <v>179</v>
      </c>
      <c r="D126" s="24"/>
      <c r="E126" s="83"/>
      <c r="F126" s="25"/>
      <c r="G126" s="26"/>
      <c r="H126" s="26"/>
      <c r="I126" s="26"/>
      <c r="J126" s="28"/>
      <c r="K126" s="27"/>
      <c r="L126" s="27"/>
      <c r="M126" s="4"/>
      <c r="N126" s="28"/>
      <c r="O126" s="28"/>
      <c r="P126" s="28"/>
      <c r="Q126" s="28"/>
      <c r="R126" s="28"/>
      <c r="S126" s="28"/>
      <c r="T126" s="28"/>
      <c r="U126" s="28"/>
      <c r="V126" s="29"/>
      <c r="W126" s="28"/>
      <c r="X126" s="28"/>
      <c r="Y126" s="28"/>
      <c r="Z126" s="27"/>
      <c r="AA126" s="29"/>
      <c r="AB126" s="28"/>
      <c r="AC126" s="28"/>
      <c r="AD126" s="27"/>
      <c r="AE126" s="28">
        <v>30000</v>
      </c>
      <c r="AF126" s="27"/>
      <c r="AG126" s="44">
        <v>30000</v>
      </c>
      <c r="AH126" s="45"/>
      <c r="AI126" s="4"/>
    </row>
    <row r="127" spans="1:35" ht="90">
      <c r="A127" s="64">
        <v>157325</v>
      </c>
      <c r="B127" s="41"/>
      <c r="C127" s="86" t="s">
        <v>107</v>
      </c>
      <c r="D127" s="24"/>
      <c r="E127" s="83"/>
      <c r="F127" s="25"/>
      <c r="G127" s="26"/>
      <c r="H127" s="26"/>
      <c r="I127" s="28"/>
      <c r="J127" s="28"/>
      <c r="K127" s="27">
        <v>816000</v>
      </c>
      <c r="L127" s="27"/>
      <c r="M127" s="4"/>
      <c r="N127" s="28">
        <v>816000</v>
      </c>
      <c r="O127" s="28"/>
      <c r="P127" s="28">
        <v>816000</v>
      </c>
      <c r="Q127" s="28"/>
      <c r="R127" s="28"/>
      <c r="S127" s="28">
        <v>816000</v>
      </c>
      <c r="T127" s="28"/>
      <c r="U127" s="28">
        <v>816000</v>
      </c>
      <c r="V127" s="29"/>
      <c r="W127" s="28"/>
      <c r="X127" s="28"/>
      <c r="Y127" s="28">
        <v>816000</v>
      </c>
      <c r="Z127" s="27"/>
      <c r="AA127" s="29"/>
      <c r="AB127" s="28"/>
      <c r="AC127" s="28">
        <v>816000</v>
      </c>
      <c r="AD127" s="27"/>
      <c r="AE127" s="28">
        <v>816000</v>
      </c>
      <c r="AF127" s="27">
        <v>622797.9</v>
      </c>
      <c r="AG127" s="44">
        <v>816000</v>
      </c>
      <c r="AH127" s="45">
        <v>712495.9</v>
      </c>
      <c r="AI127" s="4"/>
    </row>
    <row r="128" spans="1:35" ht="33">
      <c r="A128" s="64">
        <v>1517330</v>
      </c>
      <c r="B128" s="41"/>
      <c r="C128" s="68" t="s">
        <v>219</v>
      </c>
      <c r="D128" s="24">
        <f>SUM(D129:D131)</f>
        <v>0</v>
      </c>
      <c r="E128" s="24">
        <f>SUM(E129:E131)</f>
        <v>1400000</v>
      </c>
      <c r="F128" s="25"/>
      <c r="G128" s="24">
        <f t="shared" ref="G128:L128" si="26">SUM(G129:G131)</f>
        <v>1400000</v>
      </c>
      <c r="H128" s="51">
        <f t="shared" si="26"/>
        <v>0</v>
      </c>
      <c r="I128" s="24">
        <f t="shared" si="26"/>
        <v>1400000</v>
      </c>
      <c r="J128" s="24">
        <f t="shared" si="26"/>
        <v>0</v>
      </c>
      <c r="K128" s="24">
        <f t="shared" si="26"/>
        <v>1400000</v>
      </c>
      <c r="L128" s="24">
        <f t="shared" si="26"/>
        <v>0</v>
      </c>
      <c r="M128" s="4"/>
      <c r="N128" s="24">
        <f>SUM(N129:N131)</f>
        <v>1400000</v>
      </c>
      <c r="O128" s="24">
        <f>SUM(O129:O131)</f>
        <v>0</v>
      </c>
      <c r="P128" s="24">
        <f>SUM(P129:P131)</f>
        <v>1400000</v>
      </c>
      <c r="Q128" s="24">
        <f>SUM(Q129:Q131)</f>
        <v>0</v>
      </c>
      <c r="R128" s="24"/>
      <c r="S128" s="24">
        <f>SUM(S129:S131)</f>
        <v>1400000</v>
      </c>
      <c r="T128" s="24">
        <f>SUM(T129:T131)</f>
        <v>0</v>
      </c>
      <c r="U128" s="24">
        <f>SUM(U129:U131)</f>
        <v>1400000</v>
      </c>
      <c r="V128" s="51">
        <f>SUM(V129:V131)</f>
        <v>378604.41</v>
      </c>
      <c r="W128" s="28"/>
      <c r="X128" s="51">
        <f>SUM(X129:X131)</f>
        <v>-65000</v>
      </c>
      <c r="Y128" s="24">
        <f>SUM(Y129:Y131)</f>
        <v>1335000</v>
      </c>
      <c r="Z128" s="51">
        <f>SUM(Z129:Z131)</f>
        <v>511960.78</v>
      </c>
      <c r="AA128" s="51">
        <f>SUM(AA129:AA131)</f>
        <v>0</v>
      </c>
      <c r="AB128" s="28"/>
      <c r="AC128" s="24">
        <f t="shared" ref="AC128:AH128" si="27">SUM(AC129:AC131)</f>
        <v>1335000</v>
      </c>
      <c r="AD128" s="51">
        <f t="shared" si="27"/>
        <v>511960.78</v>
      </c>
      <c r="AE128" s="24">
        <f t="shared" si="27"/>
        <v>1335000</v>
      </c>
      <c r="AF128" s="24">
        <f t="shared" si="27"/>
        <v>892086.32</v>
      </c>
      <c r="AG128" s="30">
        <f t="shared" si="27"/>
        <v>1300000</v>
      </c>
      <c r="AH128" s="45">
        <f t="shared" si="27"/>
        <v>1260526.6299999999</v>
      </c>
      <c r="AI128" s="4"/>
    </row>
    <row r="129" spans="1:35" ht="30">
      <c r="A129" s="64">
        <v>1517330</v>
      </c>
      <c r="B129" s="41"/>
      <c r="C129" s="86" t="s">
        <v>44</v>
      </c>
      <c r="D129" s="24"/>
      <c r="E129" s="83">
        <v>1300000</v>
      </c>
      <c r="F129" s="25" t="s">
        <v>80</v>
      </c>
      <c r="G129" s="26">
        <f>SUM(D129:E129)</f>
        <v>1300000</v>
      </c>
      <c r="H129" s="26"/>
      <c r="I129" s="26">
        <f>SUM(F129:G129)</f>
        <v>1300000</v>
      </c>
      <c r="J129" s="28"/>
      <c r="K129" s="27">
        <f>SUM(F129:G129)</f>
        <v>1300000</v>
      </c>
      <c r="L129" s="27"/>
      <c r="M129" s="4"/>
      <c r="N129" s="27">
        <v>1300000</v>
      </c>
      <c r="O129" s="27"/>
      <c r="P129" s="27">
        <v>1300000</v>
      </c>
      <c r="Q129" s="27"/>
      <c r="R129" s="27"/>
      <c r="S129" s="27">
        <v>1300000</v>
      </c>
      <c r="T129" s="27"/>
      <c r="U129" s="27">
        <v>1300000</v>
      </c>
      <c r="V129" s="26">
        <v>378604.41</v>
      </c>
      <c r="W129" s="28"/>
      <c r="X129" s="28"/>
      <c r="Y129" s="27">
        <v>1300000</v>
      </c>
      <c r="Z129" s="26">
        <v>511960.78</v>
      </c>
      <c r="AA129" s="29"/>
      <c r="AB129" s="28"/>
      <c r="AC129" s="27">
        <v>1300000</v>
      </c>
      <c r="AD129" s="26">
        <v>511960.78</v>
      </c>
      <c r="AE129" s="27">
        <v>1300000</v>
      </c>
      <c r="AF129" s="27">
        <v>892086.32</v>
      </c>
      <c r="AG129" s="30">
        <v>1300000</v>
      </c>
      <c r="AH129" s="45">
        <v>1260526.6299999999</v>
      </c>
      <c r="AI129" s="4"/>
    </row>
    <row r="130" spans="1:35" ht="60">
      <c r="A130" s="64">
        <v>1517330</v>
      </c>
      <c r="B130" s="41"/>
      <c r="C130" s="86" t="s">
        <v>152</v>
      </c>
      <c r="D130" s="24"/>
      <c r="E130" s="83"/>
      <c r="F130" s="25"/>
      <c r="G130" s="26"/>
      <c r="H130" s="26"/>
      <c r="I130" s="26"/>
      <c r="J130" s="28"/>
      <c r="K130" s="27"/>
      <c r="L130" s="27"/>
      <c r="M130" s="4"/>
      <c r="N130" s="27"/>
      <c r="O130" s="27"/>
      <c r="P130" s="27"/>
      <c r="Q130" s="27"/>
      <c r="R130" s="27"/>
      <c r="S130" s="27"/>
      <c r="T130" s="27"/>
      <c r="U130" s="27"/>
      <c r="V130" s="26"/>
      <c r="W130" s="28"/>
      <c r="X130" s="28">
        <v>35000</v>
      </c>
      <c r="Y130" s="28">
        <v>35000</v>
      </c>
      <c r="Z130" s="27"/>
      <c r="AA130" s="29"/>
      <c r="AB130" s="28"/>
      <c r="AC130" s="28">
        <v>35000</v>
      </c>
      <c r="AD130" s="27"/>
      <c r="AE130" s="28">
        <v>35000</v>
      </c>
      <c r="AF130" s="27"/>
      <c r="AG130" s="44">
        <v>0</v>
      </c>
      <c r="AH130" s="45">
        <v>0</v>
      </c>
      <c r="AI130" s="4"/>
    </row>
    <row r="131" spans="1:35" ht="60">
      <c r="A131" s="64">
        <v>1517330</v>
      </c>
      <c r="B131" s="41"/>
      <c r="C131" s="86" t="s">
        <v>52</v>
      </c>
      <c r="D131" s="24"/>
      <c r="E131" s="83">
        <v>100000</v>
      </c>
      <c r="F131" s="25" t="s">
        <v>80</v>
      </c>
      <c r="G131" s="26">
        <f>SUM(D131:E131)</f>
        <v>100000</v>
      </c>
      <c r="H131" s="26"/>
      <c r="I131" s="26">
        <f>SUM(F131:G131)</f>
        <v>100000</v>
      </c>
      <c r="J131" s="28"/>
      <c r="K131" s="27">
        <f>SUM(F131:G131)</f>
        <v>100000</v>
      </c>
      <c r="L131" s="27"/>
      <c r="M131" s="4"/>
      <c r="N131" s="27">
        <v>100000</v>
      </c>
      <c r="O131" s="27"/>
      <c r="P131" s="27">
        <v>100000</v>
      </c>
      <c r="Q131" s="27"/>
      <c r="R131" s="27"/>
      <c r="S131" s="27">
        <v>100000</v>
      </c>
      <c r="T131" s="27"/>
      <c r="U131" s="27">
        <v>100000</v>
      </c>
      <c r="V131" s="26"/>
      <c r="W131" s="28"/>
      <c r="X131" s="28">
        <v>-100000</v>
      </c>
      <c r="Y131" s="28">
        <v>0</v>
      </c>
      <c r="Z131" s="27"/>
      <c r="AA131" s="29"/>
      <c r="AB131" s="28"/>
      <c r="AC131" s="28">
        <v>0</v>
      </c>
      <c r="AD131" s="27"/>
      <c r="AE131" s="28">
        <v>0</v>
      </c>
      <c r="AF131" s="27"/>
      <c r="AG131" s="44">
        <v>0</v>
      </c>
      <c r="AH131" s="45"/>
      <c r="AI131" s="4"/>
    </row>
    <row r="132" spans="1:35" ht="45">
      <c r="A132" s="64">
        <v>1517363</v>
      </c>
      <c r="B132" s="41"/>
      <c r="C132" s="86" t="s">
        <v>88</v>
      </c>
      <c r="D132" s="24">
        <f>SUM(D133:D143)</f>
        <v>50000</v>
      </c>
      <c r="E132" s="24">
        <f>SUM(E133:E142)</f>
        <v>3847050</v>
      </c>
      <c r="F132" s="25"/>
      <c r="G132" s="24">
        <f>SUM(G133:G142)</f>
        <v>3897050</v>
      </c>
      <c r="H132" s="51">
        <f>SUM(H133:H142)</f>
        <v>22892.19</v>
      </c>
      <c r="I132" s="24">
        <f>SUM(I133:I143)</f>
        <v>2787050</v>
      </c>
      <c r="J132" s="24">
        <f>SUM(J133:J143)</f>
        <v>22892.19</v>
      </c>
      <c r="K132" s="24">
        <f>SUM(K133:K143)</f>
        <v>3946774</v>
      </c>
      <c r="L132" s="24">
        <f>SUM(L133:L143)</f>
        <v>436926.19</v>
      </c>
      <c r="M132" s="4"/>
      <c r="N132" s="24">
        <f>SUM(N133:N143)</f>
        <v>3946774</v>
      </c>
      <c r="O132" s="24">
        <f>SUM(O133:O143)</f>
        <v>447974.19</v>
      </c>
      <c r="P132" s="24">
        <f>SUM(P133:P143)</f>
        <v>3946774</v>
      </c>
      <c r="Q132" s="24">
        <f>SUM(Q133:Q143)</f>
        <v>480862.19</v>
      </c>
      <c r="R132" s="24"/>
      <c r="S132" s="24">
        <f>SUM(S133:S143)</f>
        <v>3946774</v>
      </c>
      <c r="T132" s="24">
        <f>SUM(T133:T143)</f>
        <v>507852.71</v>
      </c>
      <c r="U132" s="24">
        <f>SUM(U133:U143)</f>
        <v>3946774</v>
      </c>
      <c r="V132" s="51">
        <f>SUM(V133:V143)</f>
        <v>844538.92</v>
      </c>
      <c r="W132" s="28"/>
      <c r="X132" s="24">
        <f>SUM(X133:X144)</f>
        <v>-648420</v>
      </c>
      <c r="Y132" s="24">
        <f>SUM(Y133:Y144)</f>
        <v>4014774</v>
      </c>
      <c r="Z132" s="24">
        <f>SUM(Z133:Z144)</f>
        <v>844538.92</v>
      </c>
      <c r="AA132" s="51">
        <f>SUM(AA133:AA144)</f>
        <v>0</v>
      </c>
      <c r="AB132" s="28"/>
      <c r="AC132" s="24">
        <f t="shared" ref="AC132:AH132" si="28">SUM(AC133:AC144)</f>
        <v>4014774</v>
      </c>
      <c r="AD132" s="24">
        <f t="shared" si="28"/>
        <v>844538.92</v>
      </c>
      <c r="AE132" s="24">
        <f t="shared" si="28"/>
        <v>4008264</v>
      </c>
      <c r="AF132" s="24">
        <f t="shared" si="28"/>
        <v>1350297.8599999999</v>
      </c>
      <c r="AG132" s="30">
        <f t="shared" si="28"/>
        <v>3940264</v>
      </c>
      <c r="AH132" s="45">
        <f t="shared" si="28"/>
        <v>3180420.84</v>
      </c>
      <c r="AI132" s="4"/>
    </row>
    <row r="133" spans="1:35" ht="60">
      <c r="A133" s="64">
        <v>1517363</v>
      </c>
      <c r="B133" s="41"/>
      <c r="C133" s="86" t="s">
        <v>17</v>
      </c>
      <c r="D133" s="24">
        <v>23000</v>
      </c>
      <c r="E133" s="83"/>
      <c r="F133" s="25"/>
      <c r="G133" s="26">
        <f t="shared" ref="G133:G142" si="29">SUM(D133:E133)</f>
        <v>23000</v>
      </c>
      <c r="H133" s="26">
        <v>22892.19</v>
      </c>
      <c r="I133" s="26">
        <f>SUM(F133:G133)</f>
        <v>23000</v>
      </c>
      <c r="J133" s="26">
        <v>22892.19</v>
      </c>
      <c r="K133" s="27">
        <f t="shared" ref="K133:K142" si="30">SUM(F133:G133)</f>
        <v>23000</v>
      </c>
      <c r="L133" s="27">
        <v>22892.19</v>
      </c>
      <c r="M133" s="4"/>
      <c r="N133" s="28">
        <v>23000</v>
      </c>
      <c r="O133" s="28">
        <v>22892.19</v>
      </c>
      <c r="P133" s="28">
        <v>23000</v>
      </c>
      <c r="Q133" s="28">
        <v>22892.19</v>
      </c>
      <c r="R133" s="28"/>
      <c r="S133" s="28">
        <v>23000</v>
      </c>
      <c r="T133" s="28">
        <v>22892.19</v>
      </c>
      <c r="U133" s="28">
        <v>23000</v>
      </c>
      <c r="V133" s="29">
        <v>22892.19</v>
      </c>
      <c r="W133" s="28"/>
      <c r="X133" s="28"/>
      <c r="Y133" s="28">
        <v>23000</v>
      </c>
      <c r="Z133" s="26">
        <v>22892.19</v>
      </c>
      <c r="AA133" s="29"/>
      <c r="AB133" s="28"/>
      <c r="AC133" s="28">
        <v>23000</v>
      </c>
      <c r="AD133" s="26">
        <v>22892.19</v>
      </c>
      <c r="AE133" s="28">
        <v>23000</v>
      </c>
      <c r="AF133" s="27">
        <v>22892.19</v>
      </c>
      <c r="AG133" s="44">
        <v>23000</v>
      </c>
      <c r="AH133" s="45">
        <v>22892.19</v>
      </c>
      <c r="AI133" s="4"/>
    </row>
    <row r="134" spans="1:35" ht="75">
      <c r="A134" s="64">
        <v>1517363</v>
      </c>
      <c r="B134" s="41"/>
      <c r="C134" s="86" t="s">
        <v>54</v>
      </c>
      <c r="D134" s="24"/>
      <c r="E134" s="83">
        <v>677000</v>
      </c>
      <c r="F134" s="25" t="s">
        <v>82</v>
      </c>
      <c r="G134" s="26">
        <f t="shared" si="29"/>
        <v>677000</v>
      </c>
      <c r="H134" s="26"/>
      <c r="I134" s="26">
        <f>SUM(F134:G134)</f>
        <v>677000</v>
      </c>
      <c r="J134" s="28"/>
      <c r="K134" s="27">
        <f t="shared" si="30"/>
        <v>677000</v>
      </c>
      <c r="L134" s="27">
        <v>401974.76</v>
      </c>
      <c r="M134" s="4"/>
      <c r="N134" s="28">
        <v>677000</v>
      </c>
      <c r="O134" s="27">
        <v>401974.76</v>
      </c>
      <c r="P134" s="28">
        <v>677000</v>
      </c>
      <c r="Q134" s="27">
        <v>401974.76</v>
      </c>
      <c r="R134" s="27"/>
      <c r="S134" s="28">
        <v>677000</v>
      </c>
      <c r="T134" s="27">
        <v>401974.76</v>
      </c>
      <c r="U134" s="28">
        <v>677000</v>
      </c>
      <c r="V134" s="26">
        <v>677000</v>
      </c>
      <c r="W134" s="28"/>
      <c r="X134" s="28">
        <v>68000</v>
      </c>
      <c r="Y134" s="28">
        <v>745000</v>
      </c>
      <c r="Z134" s="27">
        <v>677000</v>
      </c>
      <c r="AA134" s="29"/>
      <c r="AB134" s="28"/>
      <c r="AC134" s="28">
        <v>745000</v>
      </c>
      <c r="AD134" s="27">
        <v>677000</v>
      </c>
      <c r="AE134" s="28">
        <v>745000</v>
      </c>
      <c r="AF134" s="27">
        <v>677000</v>
      </c>
      <c r="AG134" s="44">
        <v>677000</v>
      </c>
      <c r="AH134" s="45">
        <v>677000</v>
      </c>
      <c r="AI134" s="4"/>
    </row>
    <row r="135" spans="1:35" ht="45">
      <c r="A135" s="64">
        <v>1517363</v>
      </c>
      <c r="B135" s="41"/>
      <c r="C135" s="86" t="s">
        <v>57</v>
      </c>
      <c r="D135" s="24"/>
      <c r="E135" s="83">
        <v>20310</v>
      </c>
      <c r="F135" s="25" t="s">
        <v>80</v>
      </c>
      <c r="G135" s="26">
        <f t="shared" si="29"/>
        <v>20310</v>
      </c>
      <c r="H135" s="26"/>
      <c r="I135" s="26">
        <f>SUM(F135:G135)</f>
        <v>20310</v>
      </c>
      <c r="J135" s="28"/>
      <c r="K135" s="27">
        <v>37146</v>
      </c>
      <c r="L135" s="27">
        <v>12059.24</v>
      </c>
      <c r="M135" s="4"/>
      <c r="N135" s="28">
        <v>37146</v>
      </c>
      <c r="O135" s="28">
        <v>23107.24</v>
      </c>
      <c r="P135" s="28">
        <v>37146</v>
      </c>
      <c r="Q135" s="28">
        <v>23107.24</v>
      </c>
      <c r="R135" s="28"/>
      <c r="S135" s="28">
        <v>37146</v>
      </c>
      <c r="T135" s="28">
        <v>23107.24</v>
      </c>
      <c r="U135" s="28">
        <v>37146</v>
      </c>
      <c r="V135" s="29">
        <v>31358</v>
      </c>
      <c r="W135" s="28"/>
      <c r="X135" s="28"/>
      <c r="Y135" s="28">
        <v>37146</v>
      </c>
      <c r="Z135" s="26">
        <v>31358</v>
      </c>
      <c r="AA135" s="29"/>
      <c r="AB135" s="28"/>
      <c r="AC135" s="28">
        <v>37146</v>
      </c>
      <c r="AD135" s="26">
        <v>31358</v>
      </c>
      <c r="AE135" s="28">
        <v>37146</v>
      </c>
      <c r="AF135" s="27">
        <v>31358</v>
      </c>
      <c r="AG135" s="44">
        <v>37146</v>
      </c>
      <c r="AH135" s="45">
        <v>36056</v>
      </c>
      <c r="AI135" s="4"/>
    </row>
    <row r="136" spans="1:35" ht="75">
      <c r="A136" s="64">
        <v>1517363</v>
      </c>
      <c r="B136" s="41"/>
      <c r="C136" s="86" t="s">
        <v>55</v>
      </c>
      <c r="D136" s="24"/>
      <c r="E136" s="83">
        <v>217000</v>
      </c>
      <c r="F136" s="25" t="s">
        <v>82</v>
      </c>
      <c r="G136" s="26">
        <f t="shared" si="29"/>
        <v>217000</v>
      </c>
      <c r="H136" s="26"/>
      <c r="I136" s="26">
        <f>SUM(F136:G136)</f>
        <v>217000</v>
      </c>
      <c r="J136" s="28"/>
      <c r="K136" s="27">
        <f t="shared" si="30"/>
        <v>217000</v>
      </c>
      <c r="L136" s="27">
        <v>0</v>
      </c>
      <c r="M136" s="4"/>
      <c r="N136" s="28">
        <v>217000</v>
      </c>
      <c r="O136" s="28"/>
      <c r="P136" s="28">
        <v>217000</v>
      </c>
      <c r="Q136" s="28"/>
      <c r="R136" s="28"/>
      <c r="S136" s="28">
        <v>217000</v>
      </c>
      <c r="T136" s="28"/>
      <c r="U136" s="28">
        <v>217000</v>
      </c>
      <c r="V136" s="29"/>
      <c r="W136" s="28"/>
      <c r="X136" s="28"/>
      <c r="Y136" s="28">
        <v>217000</v>
      </c>
      <c r="Z136" s="26"/>
      <c r="AA136" s="29"/>
      <c r="AB136" s="28"/>
      <c r="AC136" s="28">
        <v>217000</v>
      </c>
      <c r="AD136" s="26">
        <v>0</v>
      </c>
      <c r="AE136" s="28">
        <v>217000</v>
      </c>
      <c r="AF136" s="27">
        <v>0</v>
      </c>
      <c r="AG136" s="44">
        <v>217000</v>
      </c>
      <c r="AH136" s="45">
        <v>0</v>
      </c>
      <c r="AI136" s="4"/>
    </row>
    <row r="137" spans="1:35" ht="45">
      <c r="A137" s="64">
        <v>1517363</v>
      </c>
      <c r="B137" s="41"/>
      <c r="C137" s="86" t="s">
        <v>58</v>
      </c>
      <c r="D137" s="24"/>
      <c r="E137" s="83">
        <v>6510</v>
      </c>
      <c r="F137" s="25" t="s">
        <v>80</v>
      </c>
      <c r="G137" s="26">
        <f t="shared" si="29"/>
        <v>6510</v>
      </c>
      <c r="H137" s="26"/>
      <c r="I137" s="26">
        <f>SUM(F137:G137)</f>
        <v>6510</v>
      </c>
      <c r="J137" s="28"/>
      <c r="K137" s="27">
        <f t="shared" si="30"/>
        <v>6510</v>
      </c>
      <c r="L137" s="27">
        <v>0</v>
      </c>
      <c r="M137" s="4"/>
      <c r="N137" s="28">
        <v>6510</v>
      </c>
      <c r="O137" s="28"/>
      <c r="P137" s="28">
        <v>6510</v>
      </c>
      <c r="Q137" s="28"/>
      <c r="R137" s="28"/>
      <c r="S137" s="28">
        <v>6510</v>
      </c>
      <c r="T137" s="28"/>
      <c r="U137" s="28">
        <v>6510</v>
      </c>
      <c r="V137" s="29"/>
      <c r="W137" s="28"/>
      <c r="X137" s="28"/>
      <c r="Y137" s="28">
        <v>6510</v>
      </c>
      <c r="Z137" s="26"/>
      <c r="AA137" s="29"/>
      <c r="AB137" s="28"/>
      <c r="AC137" s="28">
        <v>6510</v>
      </c>
      <c r="AD137" s="26">
        <v>0</v>
      </c>
      <c r="AE137" s="28">
        <v>0</v>
      </c>
      <c r="AF137" s="27">
        <v>0</v>
      </c>
      <c r="AG137" s="44">
        <v>0</v>
      </c>
      <c r="AH137" s="45">
        <v>0</v>
      </c>
      <c r="AI137" s="4"/>
    </row>
    <row r="138" spans="1:35" ht="75">
      <c r="A138" s="64">
        <v>1517363</v>
      </c>
      <c r="B138" s="41"/>
      <c r="C138" s="86" t="s">
        <v>56</v>
      </c>
      <c r="D138" s="24"/>
      <c r="E138" s="83">
        <v>1110000</v>
      </c>
      <c r="F138" s="25" t="s">
        <v>82</v>
      </c>
      <c r="G138" s="26">
        <f t="shared" si="29"/>
        <v>1110000</v>
      </c>
      <c r="H138" s="26"/>
      <c r="I138" s="26" t="s">
        <v>127</v>
      </c>
      <c r="J138" s="28"/>
      <c r="K138" s="27">
        <f t="shared" si="30"/>
        <v>1110000</v>
      </c>
      <c r="L138" s="27">
        <v>0</v>
      </c>
      <c r="M138" s="4"/>
      <c r="N138" s="28">
        <v>1110000</v>
      </c>
      <c r="O138" s="28"/>
      <c r="P138" s="28">
        <v>1110000</v>
      </c>
      <c r="Q138" s="28"/>
      <c r="R138" s="28"/>
      <c r="S138" s="28">
        <v>1110000</v>
      </c>
      <c r="T138" s="28"/>
      <c r="U138" s="28">
        <v>1110000</v>
      </c>
      <c r="V138" s="29"/>
      <c r="W138" s="28"/>
      <c r="X138" s="28"/>
      <c r="Y138" s="28">
        <v>1110000</v>
      </c>
      <c r="Z138" s="26"/>
      <c r="AA138" s="29"/>
      <c r="AB138" s="28"/>
      <c r="AC138" s="28">
        <v>1110000</v>
      </c>
      <c r="AD138" s="26">
        <v>0</v>
      </c>
      <c r="AE138" s="28">
        <v>1110000</v>
      </c>
      <c r="AF138" s="27">
        <v>0</v>
      </c>
      <c r="AG138" s="44">
        <v>1110000</v>
      </c>
      <c r="AH138" s="45">
        <v>1050113.1000000001</v>
      </c>
      <c r="AI138" s="4"/>
    </row>
    <row r="139" spans="1:35" ht="45">
      <c r="A139" s="64">
        <v>1517363</v>
      </c>
      <c r="B139" s="41"/>
      <c r="C139" s="86" t="s">
        <v>59</v>
      </c>
      <c r="D139" s="24"/>
      <c r="E139" s="83">
        <v>33300</v>
      </c>
      <c r="F139" s="25" t="s">
        <v>80</v>
      </c>
      <c r="G139" s="26">
        <f t="shared" si="29"/>
        <v>33300</v>
      </c>
      <c r="H139" s="26"/>
      <c r="I139" s="26">
        <f>SUM(F139:G139)</f>
        <v>33300</v>
      </c>
      <c r="J139" s="28"/>
      <c r="K139" s="27">
        <f t="shared" si="30"/>
        <v>33300</v>
      </c>
      <c r="L139" s="27">
        <v>0</v>
      </c>
      <c r="M139" s="4"/>
      <c r="N139" s="28">
        <v>33300</v>
      </c>
      <c r="O139" s="28"/>
      <c r="P139" s="28">
        <v>33300</v>
      </c>
      <c r="Q139" s="28"/>
      <c r="R139" s="28"/>
      <c r="S139" s="28">
        <v>33300</v>
      </c>
      <c r="T139" s="28"/>
      <c r="U139" s="28">
        <v>33300</v>
      </c>
      <c r="V139" s="29"/>
      <c r="W139" s="28"/>
      <c r="X139" s="28"/>
      <c r="Y139" s="28">
        <v>33300</v>
      </c>
      <c r="Z139" s="26"/>
      <c r="AA139" s="29"/>
      <c r="AB139" s="28"/>
      <c r="AC139" s="28">
        <v>33300</v>
      </c>
      <c r="AD139" s="26">
        <v>0</v>
      </c>
      <c r="AE139" s="28">
        <v>33300</v>
      </c>
      <c r="AF139" s="27">
        <v>0</v>
      </c>
      <c r="AG139" s="44">
        <v>33300</v>
      </c>
      <c r="AH139" s="45">
        <v>31503.4</v>
      </c>
      <c r="AI139" s="4"/>
    </row>
    <row r="140" spans="1:35" ht="100.5" customHeight="1">
      <c r="A140" s="64">
        <v>1517363</v>
      </c>
      <c r="B140" s="41"/>
      <c r="C140" s="86" t="s">
        <v>234</v>
      </c>
      <c r="D140" s="24"/>
      <c r="E140" s="83">
        <v>1731000</v>
      </c>
      <c r="F140" s="25" t="s">
        <v>82</v>
      </c>
      <c r="G140" s="26">
        <f t="shared" si="29"/>
        <v>1731000</v>
      </c>
      <c r="H140" s="26"/>
      <c r="I140" s="26">
        <f>SUM(F140:G140)</f>
        <v>1731000</v>
      </c>
      <c r="J140" s="28"/>
      <c r="K140" s="27">
        <f t="shared" si="30"/>
        <v>1731000</v>
      </c>
      <c r="L140" s="27">
        <v>0</v>
      </c>
      <c r="M140" s="4"/>
      <c r="N140" s="28">
        <v>1731000</v>
      </c>
      <c r="O140" s="28"/>
      <c r="P140" s="28">
        <v>1731000</v>
      </c>
      <c r="Q140" s="28"/>
      <c r="R140" s="28"/>
      <c r="S140" s="28">
        <v>1731000</v>
      </c>
      <c r="T140" s="28"/>
      <c r="U140" s="28">
        <v>1731000</v>
      </c>
      <c r="V140" s="29">
        <v>51807.9</v>
      </c>
      <c r="W140" s="28"/>
      <c r="X140" s="28"/>
      <c r="Y140" s="28">
        <v>1731000</v>
      </c>
      <c r="Z140" s="29">
        <v>51807.9</v>
      </c>
      <c r="AA140" s="29"/>
      <c r="AB140" s="28"/>
      <c r="AC140" s="28">
        <v>1731000</v>
      </c>
      <c r="AD140" s="29">
        <v>51807.9</v>
      </c>
      <c r="AE140" s="28">
        <v>1731000</v>
      </c>
      <c r="AF140" s="28">
        <v>542836</v>
      </c>
      <c r="AG140" s="44">
        <v>1731000</v>
      </c>
      <c r="AH140" s="31">
        <v>1264980.1599999999</v>
      </c>
      <c r="AI140" s="4"/>
    </row>
    <row r="141" spans="1:35" ht="77.25" customHeight="1">
      <c r="A141" s="64">
        <v>1517363</v>
      </c>
      <c r="B141" s="41"/>
      <c r="C141" s="86" t="s">
        <v>60</v>
      </c>
      <c r="D141" s="24"/>
      <c r="E141" s="83">
        <v>51930</v>
      </c>
      <c r="F141" s="25" t="s">
        <v>80</v>
      </c>
      <c r="G141" s="26">
        <f t="shared" si="29"/>
        <v>51930</v>
      </c>
      <c r="H141" s="26"/>
      <c r="I141" s="26">
        <f>SUM(F141:G141)</f>
        <v>51930</v>
      </c>
      <c r="J141" s="28"/>
      <c r="K141" s="27">
        <f t="shared" si="30"/>
        <v>51930</v>
      </c>
      <c r="L141" s="27">
        <v>0</v>
      </c>
      <c r="M141" s="4"/>
      <c r="N141" s="28">
        <v>51930</v>
      </c>
      <c r="O141" s="28"/>
      <c r="P141" s="28">
        <v>51930</v>
      </c>
      <c r="Q141" s="28"/>
      <c r="R141" s="28"/>
      <c r="S141" s="28">
        <v>51930</v>
      </c>
      <c r="T141" s="28"/>
      <c r="U141" s="28">
        <v>51930</v>
      </c>
      <c r="V141" s="29">
        <v>1602.31</v>
      </c>
      <c r="W141" s="28"/>
      <c r="X141" s="28"/>
      <c r="Y141" s="28">
        <v>51930</v>
      </c>
      <c r="Z141" s="29">
        <v>1602.31</v>
      </c>
      <c r="AA141" s="29"/>
      <c r="AB141" s="28"/>
      <c r="AC141" s="28">
        <v>51930</v>
      </c>
      <c r="AD141" s="29">
        <v>1602.31</v>
      </c>
      <c r="AE141" s="28">
        <v>51930</v>
      </c>
      <c r="AF141" s="28">
        <v>16333.15</v>
      </c>
      <c r="AG141" s="44">
        <v>51930</v>
      </c>
      <c r="AH141" s="31">
        <v>37997.47</v>
      </c>
      <c r="AI141" s="4"/>
    </row>
    <row r="142" spans="1:35" ht="60">
      <c r="A142" s="64">
        <v>1517363</v>
      </c>
      <c r="B142" s="41"/>
      <c r="C142" s="86" t="s">
        <v>18</v>
      </c>
      <c r="D142" s="24">
        <v>27000</v>
      </c>
      <c r="E142" s="83"/>
      <c r="F142" s="25"/>
      <c r="G142" s="26">
        <f t="shared" si="29"/>
        <v>27000</v>
      </c>
      <c r="H142" s="26"/>
      <c r="I142" s="26">
        <f>SUM(F142:G142)</f>
        <v>27000</v>
      </c>
      <c r="J142" s="28"/>
      <c r="K142" s="27">
        <f t="shared" si="30"/>
        <v>27000</v>
      </c>
      <c r="L142" s="27">
        <v>0</v>
      </c>
      <c r="M142" s="4"/>
      <c r="N142" s="28">
        <v>27000</v>
      </c>
      <c r="O142" s="28"/>
      <c r="P142" s="28">
        <v>27000</v>
      </c>
      <c r="Q142" s="28"/>
      <c r="R142" s="28"/>
      <c r="S142" s="28">
        <v>27000</v>
      </c>
      <c r="T142" s="28">
        <v>26990.52</v>
      </c>
      <c r="U142" s="28">
        <v>27000</v>
      </c>
      <c r="V142" s="29">
        <v>26990.52</v>
      </c>
      <c r="W142" s="28"/>
      <c r="X142" s="28"/>
      <c r="Y142" s="28">
        <v>27000</v>
      </c>
      <c r="Z142" s="29">
        <v>26990.52</v>
      </c>
      <c r="AA142" s="29"/>
      <c r="AB142" s="28"/>
      <c r="AC142" s="28">
        <v>27000</v>
      </c>
      <c r="AD142" s="29">
        <v>26990.52</v>
      </c>
      <c r="AE142" s="28">
        <v>27000</v>
      </c>
      <c r="AF142" s="28">
        <v>26990.52</v>
      </c>
      <c r="AG142" s="44">
        <v>27000</v>
      </c>
      <c r="AH142" s="31">
        <v>26990.52</v>
      </c>
      <c r="AI142" s="4"/>
    </row>
    <row r="143" spans="1:35" ht="60">
      <c r="A143" s="64">
        <v>1517363</v>
      </c>
      <c r="B143" s="41"/>
      <c r="C143" s="86" t="s">
        <v>112</v>
      </c>
      <c r="D143" s="24"/>
      <c r="E143" s="83"/>
      <c r="F143" s="25"/>
      <c r="G143" s="26"/>
      <c r="H143" s="26"/>
      <c r="I143" s="28"/>
      <c r="J143" s="28"/>
      <c r="K143" s="27">
        <v>32888</v>
      </c>
      <c r="L143" s="27">
        <v>0</v>
      </c>
      <c r="M143" s="4"/>
      <c r="N143" s="28">
        <v>32888</v>
      </c>
      <c r="O143" s="28"/>
      <c r="P143" s="28">
        <v>32888</v>
      </c>
      <c r="Q143" s="28">
        <v>32888</v>
      </c>
      <c r="R143" s="28"/>
      <c r="S143" s="28">
        <v>32888</v>
      </c>
      <c r="T143" s="28">
        <v>32888</v>
      </c>
      <c r="U143" s="28">
        <v>32888</v>
      </c>
      <c r="V143" s="29">
        <v>32888</v>
      </c>
      <c r="W143" s="28"/>
      <c r="X143" s="28"/>
      <c r="Y143" s="28">
        <v>32888</v>
      </c>
      <c r="Z143" s="29">
        <v>32888</v>
      </c>
      <c r="AA143" s="29"/>
      <c r="AB143" s="28"/>
      <c r="AC143" s="28">
        <v>32888</v>
      </c>
      <c r="AD143" s="29">
        <v>32888</v>
      </c>
      <c r="AE143" s="28">
        <v>32888</v>
      </c>
      <c r="AF143" s="28">
        <v>32888</v>
      </c>
      <c r="AG143" s="44">
        <v>32888</v>
      </c>
      <c r="AH143" s="31">
        <v>32888</v>
      </c>
      <c r="AI143" s="4"/>
    </row>
    <row r="144" spans="1:35" ht="45">
      <c r="A144" s="64">
        <v>1518330</v>
      </c>
      <c r="B144" s="41" t="s">
        <v>106</v>
      </c>
      <c r="C144" s="86" t="s">
        <v>94</v>
      </c>
      <c r="D144" s="24"/>
      <c r="E144" s="83"/>
      <c r="F144" s="25"/>
      <c r="G144" s="26"/>
      <c r="H144" s="26"/>
      <c r="I144" s="28"/>
      <c r="J144" s="28"/>
      <c r="K144" s="27">
        <v>416420</v>
      </c>
      <c r="L144" s="27"/>
      <c r="M144" s="4"/>
      <c r="N144" s="28">
        <v>716420</v>
      </c>
      <c r="O144" s="28"/>
      <c r="P144" s="28">
        <v>716420</v>
      </c>
      <c r="Q144" s="28"/>
      <c r="R144" s="28"/>
      <c r="S144" s="28">
        <v>716420</v>
      </c>
      <c r="T144" s="28"/>
      <c r="U144" s="28">
        <v>716420</v>
      </c>
      <c r="V144" s="29"/>
      <c r="W144" s="28"/>
      <c r="X144" s="28">
        <v>-716420</v>
      </c>
      <c r="Y144" s="28">
        <v>0</v>
      </c>
      <c r="Z144" s="28">
        <v>0</v>
      </c>
      <c r="AA144" s="29"/>
      <c r="AB144" s="28"/>
      <c r="AC144" s="28">
        <v>0</v>
      </c>
      <c r="AD144" s="28">
        <v>0</v>
      </c>
      <c r="AE144" s="28">
        <v>0</v>
      </c>
      <c r="AF144" s="28">
        <v>0</v>
      </c>
      <c r="AG144" s="44">
        <v>0</v>
      </c>
      <c r="AH144" s="31">
        <v>0</v>
      </c>
      <c r="AI144" s="4"/>
    </row>
    <row r="145" spans="1:35" s="20" customFormat="1" ht="15.75">
      <c r="A145" s="32" t="s">
        <v>19</v>
      </c>
      <c r="B145" s="92" t="s">
        <v>69</v>
      </c>
      <c r="C145" s="89"/>
      <c r="D145" s="35">
        <f>D146+D147</f>
        <v>1704000</v>
      </c>
      <c r="E145" s="35">
        <f>E146+E147</f>
        <v>0</v>
      </c>
      <c r="F145" s="36"/>
      <c r="G145" s="35">
        <f t="shared" ref="G145:L145" si="31">G146+G147</f>
        <v>1704000</v>
      </c>
      <c r="H145" s="37">
        <f t="shared" si="31"/>
        <v>0</v>
      </c>
      <c r="I145" s="35">
        <f t="shared" si="31"/>
        <v>1704000</v>
      </c>
      <c r="J145" s="35">
        <f t="shared" si="31"/>
        <v>231813.68</v>
      </c>
      <c r="K145" s="35">
        <f t="shared" si="31"/>
        <v>1704000</v>
      </c>
      <c r="L145" s="35">
        <f t="shared" si="31"/>
        <v>561248.09000000008</v>
      </c>
      <c r="M145" s="15"/>
      <c r="N145" s="35">
        <f>N146+N147</f>
        <v>1704000</v>
      </c>
      <c r="O145" s="35">
        <f>O146+O147</f>
        <v>710313.92999999993</v>
      </c>
      <c r="P145" s="35">
        <f>P146+P147</f>
        <v>1704000</v>
      </c>
      <c r="Q145" s="35">
        <f>Q146+Q147</f>
        <v>710313.92999999993</v>
      </c>
      <c r="R145" s="35"/>
      <c r="S145" s="35">
        <f>S146+S147</f>
        <v>1704000</v>
      </c>
      <c r="T145" s="35">
        <f>T146+T147</f>
        <v>710313.92999999993</v>
      </c>
      <c r="U145" s="35">
        <f>U146+U147</f>
        <v>1704000</v>
      </c>
      <c r="V145" s="37">
        <f>V146+V147</f>
        <v>893300.8</v>
      </c>
      <c r="W145" s="38"/>
      <c r="X145" s="38"/>
      <c r="Y145" s="35">
        <f>Y146+Y147</f>
        <v>1704000</v>
      </c>
      <c r="Z145" s="37">
        <f>Z146+Z147</f>
        <v>893300.8</v>
      </c>
      <c r="AA145" s="56"/>
      <c r="AB145" s="38"/>
      <c r="AC145" s="35">
        <f t="shared" ref="AC145:AH145" si="32">AC146+AC147</f>
        <v>1704000</v>
      </c>
      <c r="AD145" s="37">
        <f t="shared" si="32"/>
        <v>1069816.05</v>
      </c>
      <c r="AE145" s="35">
        <f t="shared" si="32"/>
        <v>1704000</v>
      </c>
      <c r="AF145" s="35">
        <f t="shared" si="32"/>
        <v>1069816.05</v>
      </c>
      <c r="AG145" s="39">
        <f t="shared" si="32"/>
        <v>1420108</v>
      </c>
      <c r="AH145" s="40">
        <f t="shared" si="32"/>
        <v>1419894.91</v>
      </c>
      <c r="AI145" s="15"/>
    </row>
    <row r="146" spans="1:35" ht="15.75">
      <c r="A146" s="21" t="s">
        <v>20</v>
      </c>
      <c r="B146" s="22"/>
      <c r="C146" s="23" t="s">
        <v>67</v>
      </c>
      <c r="D146" s="24">
        <v>34000</v>
      </c>
      <c r="E146" s="24"/>
      <c r="F146" s="25"/>
      <c r="G146" s="26">
        <f>SUM(D146:E146)</f>
        <v>34000</v>
      </c>
      <c r="H146" s="26"/>
      <c r="I146" s="27">
        <f>SUM(D146:E146)</f>
        <v>34000</v>
      </c>
      <c r="J146" s="27">
        <v>33997</v>
      </c>
      <c r="K146" s="27">
        <f>SUM(F146:G146)</f>
        <v>34000</v>
      </c>
      <c r="L146" s="27">
        <v>33997</v>
      </c>
      <c r="M146" s="4"/>
      <c r="N146" s="27">
        <v>34000</v>
      </c>
      <c r="O146" s="27">
        <v>33997</v>
      </c>
      <c r="P146" s="27">
        <v>34000</v>
      </c>
      <c r="Q146" s="27">
        <v>33997</v>
      </c>
      <c r="R146" s="27"/>
      <c r="S146" s="27">
        <v>34000</v>
      </c>
      <c r="T146" s="27">
        <v>33997</v>
      </c>
      <c r="U146" s="27">
        <v>34000</v>
      </c>
      <c r="V146" s="26">
        <v>33997</v>
      </c>
      <c r="W146" s="28"/>
      <c r="X146" s="28"/>
      <c r="Y146" s="27">
        <v>34000</v>
      </c>
      <c r="Z146" s="26">
        <v>33997</v>
      </c>
      <c r="AA146" s="29"/>
      <c r="AB146" s="28"/>
      <c r="AC146" s="27">
        <v>34000</v>
      </c>
      <c r="AD146" s="26">
        <v>33997</v>
      </c>
      <c r="AE146" s="27">
        <v>34000</v>
      </c>
      <c r="AF146" s="27">
        <v>33997</v>
      </c>
      <c r="AG146" s="44">
        <v>110000</v>
      </c>
      <c r="AH146" s="31">
        <v>109997</v>
      </c>
      <c r="AI146" s="4"/>
    </row>
    <row r="147" spans="1:35" ht="30">
      <c r="A147" s="21">
        <v>7350</v>
      </c>
      <c r="B147" s="22"/>
      <c r="C147" s="2" t="s">
        <v>89</v>
      </c>
      <c r="D147" s="24">
        <f>SUM(D148:D149)</f>
        <v>1670000</v>
      </c>
      <c r="E147" s="24">
        <f>SUM(E148:E149)</f>
        <v>0</v>
      </c>
      <c r="F147" s="25"/>
      <c r="G147" s="24">
        <f t="shared" ref="G147:L147" si="33">SUM(G148:G149)</f>
        <v>1670000</v>
      </c>
      <c r="H147" s="51">
        <f t="shared" si="33"/>
        <v>0</v>
      </c>
      <c r="I147" s="24">
        <f t="shared" si="33"/>
        <v>1670000</v>
      </c>
      <c r="J147" s="24">
        <f t="shared" si="33"/>
        <v>197816.68</v>
      </c>
      <c r="K147" s="24">
        <f t="shared" si="33"/>
        <v>1670000</v>
      </c>
      <c r="L147" s="24">
        <f t="shared" si="33"/>
        <v>527251.09000000008</v>
      </c>
      <c r="M147" s="4"/>
      <c r="N147" s="24">
        <f>SUM(N148:N149)</f>
        <v>1670000</v>
      </c>
      <c r="O147" s="24">
        <f>SUM(O148:O149)</f>
        <v>676316.92999999993</v>
      </c>
      <c r="P147" s="24">
        <f>SUM(P148:P149)</f>
        <v>1670000</v>
      </c>
      <c r="Q147" s="24">
        <f>SUM(Q148:Q149)</f>
        <v>676316.92999999993</v>
      </c>
      <c r="R147" s="24"/>
      <c r="S147" s="24">
        <f>SUM(S148:S149)</f>
        <v>1670000</v>
      </c>
      <c r="T147" s="24">
        <f>SUM(T148:T149)</f>
        <v>676316.92999999993</v>
      </c>
      <c r="U147" s="24">
        <f>SUM(U148:U149)</f>
        <v>1670000</v>
      </c>
      <c r="V147" s="51">
        <f>SUM(V148:V149)</f>
        <v>859303.8</v>
      </c>
      <c r="W147" s="28"/>
      <c r="X147" s="28"/>
      <c r="Y147" s="24">
        <f>SUM(Y148:Y149)</f>
        <v>1670000</v>
      </c>
      <c r="Z147" s="51">
        <f>SUM(Z148:Z149)</f>
        <v>859303.8</v>
      </c>
      <c r="AA147" s="29"/>
      <c r="AB147" s="28"/>
      <c r="AC147" s="24">
        <f>SUM(AC148:AC149)</f>
        <v>1670000</v>
      </c>
      <c r="AD147" s="51">
        <f>SUM(AD148:AD149)</f>
        <v>1035819.05</v>
      </c>
      <c r="AE147" s="24">
        <f>SUM(AE148:AE149)</f>
        <v>1670000</v>
      </c>
      <c r="AF147" s="24">
        <f>SUM(AF148:AF149)</f>
        <v>1035819.05</v>
      </c>
      <c r="AG147" s="30">
        <f>AG148+AG149</f>
        <v>1310108</v>
      </c>
      <c r="AH147" s="45">
        <f>AH148+AH149</f>
        <v>1309897.9099999999</v>
      </c>
      <c r="AI147" s="4"/>
    </row>
    <row r="148" spans="1:35" ht="75">
      <c r="A148" s="21" t="s">
        <v>21</v>
      </c>
      <c r="B148" s="22"/>
      <c r="C148" s="41" t="s">
        <v>22</v>
      </c>
      <c r="D148" s="24">
        <v>220000</v>
      </c>
      <c r="E148" s="24"/>
      <c r="F148" s="25"/>
      <c r="G148" s="26">
        <f>SUM(D148:E148)</f>
        <v>220000</v>
      </c>
      <c r="H148" s="26"/>
      <c r="I148" s="27">
        <f>SUM(D148:E148)</f>
        <v>220000</v>
      </c>
      <c r="J148" s="28">
        <v>197816.68</v>
      </c>
      <c r="K148" s="27">
        <f>SUM(F148:G148)</f>
        <v>220000</v>
      </c>
      <c r="L148" s="27">
        <v>219790.76</v>
      </c>
      <c r="M148" s="4"/>
      <c r="N148" s="27">
        <v>220000</v>
      </c>
      <c r="O148" s="93">
        <v>219790.76</v>
      </c>
      <c r="P148" s="27">
        <v>220000</v>
      </c>
      <c r="Q148" s="93">
        <v>219790.76</v>
      </c>
      <c r="R148" s="93"/>
      <c r="S148" s="27">
        <v>220000</v>
      </c>
      <c r="T148" s="93">
        <v>219790.76</v>
      </c>
      <c r="U148" s="27">
        <v>220000</v>
      </c>
      <c r="V148" s="94">
        <v>219790.76</v>
      </c>
      <c r="W148" s="28"/>
      <c r="X148" s="28"/>
      <c r="Y148" s="27">
        <v>220000</v>
      </c>
      <c r="Z148" s="94">
        <v>219790.76</v>
      </c>
      <c r="AA148" s="29"/>
      <c r="AB148" s="28"/>
      <c r="AC148" s="27">
        <v>220000</v>
      </c>
      <c r="AD148" s="93">
        <v>219790.76</v>
      </c>
      <c r="AE148" s="27">
        <v>220000</v>
      </c>
      <c r="AF148" s="93">
        <v>219790.76</v>
      </c>
      <c r="AG148" s="30">
        <v>220000</v>
      </c>
      <c r="AH148" s="45">
        <v>219790.76</v>
      </c>
      <c r="AI148" s="4"/>
    </row>
    <row r="149" spans="1:35" ht="135">
      <c r="A149" s="21" t="s">
        <v>21</v>
      </c>
      <c r="B149" s="22"/>
      <c r="C149" s="68" t="s">
        <v>23</v>
      </c>
      <c r="D149" s="24">
        <v>1450000</v>
      </c>
      <c r="E149" s="24"/>
      <c r="F149" s="25"/>
      <c r="G149" s="26">
        <f>SUM(D149:E149)</f>
        <v>1450000</v>
      </c>
      <c r="H149" s="26"/>
      <c r="I149" s="27">
        <f>SUM(D149:E149)</f>
        <v>1450000</v>
      </c>
      <c r="J149" s="28"/>
      <c r="K149" s="27">
        <f>SUM(F149:G149)</f>
        <v>1450000</v>
      </c>
      <c r="L149" s="27">
        <v>307460.33</v>
      </c>
      <c r="M149" s="4"/>
      <c r="N149" s="27">
        <f>SUM(I149:J149)</f>
        <v>1450000</v>
      </c>
      <c r="O149" s="93">
        <v>456526.17</v>
      </c>
      <c r="P149" s="27">
        <v>1450000</v>
      </c>
      <c r="Q149" s="93">
        <v>456526.17</v>
      </c>
      <c r="R149" s="93"/>
      <c r="S149" s="27">
        <v>1450000</v>
      </c>
      <c r="T149" s="93">
        <v>456526.17</v>
      </c>
      <c r="U149" s="27">
        <v>1450000</v>
      </c>
      <c r="V149" s="94">
        <v>639513.04</v>
      </c>
      <c r="W149" s="28"/>
      <c r="X149" s="28"/>
      <c r="Y149" s="27">
        <v>1450000</v>
      </c>
      <c r="Z149" s="94">
        <v>639513.04</v>
      </c>
      <c r="AA149" s="29"/>
      <c r="AB149" s="28"/>
      <c r="AC149" s="27">
        <v>1450000</v>
      </c>
      <c r="AD149" s="93">
        <v>816028.29</v>
      </c>
      <c r="AE149" s="27">
        <v>1450000</v>
      </c>
      <c r="AF149" s="93">
        <v>816028.29</v>
      </c>
      <c r="AG149" s="30">
        <v>1090108</v>
      </c>
      <c r="AH149" s="45">
        <v>1090107.1499999999</v>
      </c>
      <c r="AI149" s="4"/>
    </row>
    <row r="150" spans="1:35" s="20" customFormat="1" ht="15.75">
      <c r="A150" s="32" t="s">
        <v>24</v>
      </c>
      <c r="B150" s="92" t="s">
        <v>31</v>
      </c>
      <c r="C150" s="89"/>
      <c r="D150" s="35">
        <f>SUM(D151)</f>
        <v>40000</v>
      </c>
      <c r="E150" s="35">
        <f>SUM(E151)</f>
        <v>0</v>
      </c>
      <c r="F150" s="36"/>
      <c r="G150" s="37">
        <f t="shared" ref="G150:L150" si="34">SUM(G151)</f>
        <v>40000</v>
      </c>
      <c r="H150" s="37">
        <f t="shared" si="34"/>
        <v>0</v>
      </c>
      <c r="I150" s="35">
        <f t="shared" si="34"/>
        <v>40000</v>
      </c>
      <c r="J150" s="35">
        <f t="shared" si="34"/>
        <v>36380</v>
      </c>
      <c r="K150" s="35">
        <f t="shared" si="34"/>
        <v>40000</v>
      </c>
      <c r="L150" s="35">
        <f t="shared" si="34"/>
        <v>36380</v>
      </c>
      <c r="M150" s="15"/>
      <c r="N150" s="35">
        <f>SUM(N151)</f>
        <v>40000</v>
      </c>
      <c r="O150" s="35">
        <f>SUM(O151)</f>
        <v>36380</v>
      </c>
      <c r="P150" s="35">
        <f>SUM(P151)</f>
        <v>40000</v>
      </c>
      <c r="Q150" s="35">
        <f>SUM(Q151)</f>
        <v>36380</v>
      </c>
      <c r="R150" s="35"/>
      <c r="S150" s="35">
        <f>SUM(S151)</f>
        <v>40000</v>
      </c>
      <c r="T150" s="35">
        <f>SUM(T151)</f>
        <v>36380</v>
      </c>
      <c r="U150" s="35">
        <f>SUM(U151)</f>
        <v>40000</v>
      </c>
      <c r="V150" s="37">
        <f>SUM(V151)</f>
        <v>36380</v>
      </c>
      <c r="W150" s="38"/>
      <c r="X150" s="38"/>
      <c r="Y150" s="35">
        <f>SUM(Y151)</f>
        <v>40000</v>
      </c>
      <c r="Z150" s="37">
        <f>SUM(Z151)</f>
        <v>36380</v>
      </c>
      <c r="AA150" s="56"/>
      <c r="AB150" s="37">
        <f t="shared" ref="AB150:AH150" si="35">SUM(AB151)</f>
        <v>-3620</v>
      </c>
      <c r="AC150" s="37">
        <f t="shared" si="35"/>
        <v>36380</v>
      </c>
      <c r="AD150" s="37">
        <f t="shared" si="35"/>
        <v>36380</v>
      </c>
      <c r="AE150" s="37">
        <f t="shared" si="35"/>
        <v>36380</v>
      </c>
      <c r="AF150" s="35">
        <f t="shared" si="35"/>
        <v>36380</v>
      </c>
      <c r="AG150" s="95">
        <f t="shared" si="35"/>
        <v>36380</v>
      </c>
      <c r="AH150" s="40">
        <f t="shared" si="35"/>
        <v>36380</v>
      </c>
      <c r="AI150" s="15"/>
    </row>
    <row r="151" spans="1:35" ht="15.75">
      <c r="A151" s="96" t="s">
        <v>25</v>
      </c>
      <c r="B151" s="97"/>
      <c r="C151" s="71" t="s">
        <v>67</v>
      </c>
      <c r="D151" s="98">
        <v>40000</v>
      </c>
      <c r="E151" s="98"/>
      <c r="F151" s="99"/>
      <c r="G151" s="100">
        <f>SUM(D151:E151)</f>
        <v>40000</v>
      </c>
      <c r="H151" s="100"/>
      <c r="I151" s="28">
        <v>40000</v>
      </c>
      <c r="J151" s="28">
        <v>36380</v>
      </c>
      <c r="K151" s="101">
        <f>SUM(F151:G151)</f>
        <v>40000</v>
      </c>
      <c r="L151" s="27">
        <v>36380</v>
      </c>
      <c r="M151" s="4"/>
      <c r="N151" s="101">
        <v>40000</v>
      </c>
      <c r="O151" s="27">
        <v>36380</v>
      </c>
      <c r="P151" s="101">
        <v>40000</v>
      </c>
      <c r="Q151" s="27">
        <v>36380</v>
      </c>
      <c r="R151" s="101"/>
      <c r="S151" s="101">
        <v>40000</v>
      </c>
      <c r="T151" s="27">
        <v>36380</v>
      </c>
      <c r="U151" s="101">
        <v>40000</v>
      </c>
      <c r="V151" s="26">
        <v>36380</v>
      </c>
      <c r="W151" s="28"/>
      <c r="X151" s="28"/>
      <c r="Y151" s="27">
        <v>40000</v>
      </c>
      <c r="Z151" s="27">
        <v>36380</v>
      </c>
      <c r="AA151" s="29"/>
      <c r="AB151" s="28">
        <v>-3620</v>
      </c>
      <c r="AC151" s="28">
        <v>36380</v>
      </c>
      <c r="AD151" s="28">
        <v>36380</v>
      </c>
      <c r="AE151" s="28">
        <v>36380</v>
      </c>
      <c r="AF151" s="28">
        <v>36380</v>
      </c>
      <c r="AG151" s="44">
        <v>36380</v>
      </c>
      <c r="AH151" s="31">
        <v>36380</v>
      </c>
      <c r="AI151" s="4"/>
    </row>
    <row r="152" spans="1:35" ht="16.5" thickBot="1">
      <c r="A152" s="102"/>
      <c r="B152" s="103" t="s">
        <v>26</v>
      </c>
      <c r="C152" s="103"/>
      <c r="D152" s="104">
        <f>D10+D39+D63+D69+D83+D75+D145+D150</f>
        <v>37903896</v>
      </c>
      <c r="E152" s="104">
        <f>E10+E39+E63+E69+E83+E75+E145+E150</f>
        <v>52004825.18</v>
      </c>
      <c r="F152" s="105"/>
      <c r="G152" s="104">
        <f t="shared" ref="G152:L152" si="36">G10+G39+G63+G69+G83+G75+G145+G150</f>
        <v>89908721.180000007</v>
      </c>
      <c r="H152" s="104">
        <f t="shared" si="36"/>
        <v>11398689.49</v>
      </c>
      <c r="I152" s="104">
        <f t="shared" si="36"/>
        <v>88798721.180000007</v>
      </c>
      <c r="J152" s="104">
        <f t="shared" si="36"/>
        <v>12050783.17</v>
      </c>
      <c r="K152" s="104">
        <f t="shared" si="36"/>
        <v>104730953.18000001</v>
      </c>
      <c r="L152" s="104">
        <f t="shared" si="36"/>
        <v>19918131.120000001</v>
      </c>
      <c r="M152" s="106"/>
      <c r="N152" s="104">
        <f>N10+N39+N63+N69+N83+N75+N145+N150</f>
        <v>105112405.18000001</v>
      </c>
      <c r="O152" s="104">
        <f>O10+O39+O63+O69+O83+O75+O145+O150</f>
        <v>25225794.75</v>
      </c>
      <c r="P152" s="104">
        <f>P10+P39+P63+P69+P83+P75+P145+P150</f>
        <v>105112405.18000001</v>
      </c>
      <c r="Q152" s="104">
        <f>Q10+Q39+Q63+Q69+Q83+Q75+Q145+Q150</f>
        <v>28578042.59</v>
      </c>
      <c r="R152" s="104"/>
      <c r="S152" s="104">
        <f>S10+S39+S63+S69+S83+S75+S145+S150</f>
        <v>106648803.63</v>
      </c>
      <c r="T152" s="104">
        <f>T10+T39+T63+T69+T83+T75+T145+T150</f>
        <v>37209495.229999997</v>
      </c>
      <c r="U152" s="104">
        <f>U10+U39+U63+U69+U83+U75+U145+U150</f>
        <v>106648803.63</v>
      </c>
      <c r="V152" s="107">
        <f>V10+V39+V63+V69+V83+V75+V145+V150</f>
        <v>47036578.5</v>
      </c>
      <c r="W152" s="108"/>
      <c r="X152" s="108"/>
      <c r="Y152" s="104">
        <f>Y10+Y39+Y63+Y69+Y83+Y75+Y145+Y150</f>
        <v>119379087.63</v>
      </c>
      <c r="Z152" s="107">
        <f>Z10+Z39+Z63+Z69+Z83+Z75+Z145+Z150</f>
        <v>60541365.730000004</v>
      </c>
      <c r="AA152" s="107">
        <f>AA10+AA39+AA63+AA69+AA83+AA75+AA145+AA150</f>
        <v>6630557.2000000002</v>
      </c>
      <c r="AB152" s="108"/>
      <c r="AC152" s="104">
        <f t="shared" ref="AC152:AH152" si="37">AC10+AC39+AC63+AC69+AC83+AC75+AC145+AC150</f>
        <v>119625412.63</v>
      </c>
      <c r="AD152" s="107">
        <f t="shared" si="37"/>
        <v>67696058.510000005</v>
      </c>
      <c r="AE152" s="104">
        <f t="shared" si="37"/>
        <v>119604413.79000001</v>
      </c>
      <c r="AF152" s="104">
        <f t="shared" si="37"/>
        <v>78061321.920000002</v>
      </c>
      <c r="AG152" s="109">
        <f t="shared" si="37"/>
        <v>117583394.79000001</v>
      </c>
      <c r="AH152" s="110">
        <f t="shared" si="37"/>
        <v>86322488.109999999</v>
      </c>
      <c r="AI152" s="4"/>
    </row>
    <row r="153" spans="1:35" ht="8.25" customHeight="1">
      <c r="F153" s="114"/>
      <c r="N153" s="115"/>
      <c r="O153" s="115"/>
      <c r="P153" s="115"/>
      <c r="Q153" s="115"/>
      <c r="R153" s="115"/>
      <c r="S153" s="115"/>
      <c r="T153" s="115"/>
      <c r="U153" s="115"/>
      <c r="V153" s="116"/>
      <c r="W153" s="115"/>
      <c r="X153" s="115"/>
      <c r="Y153" s="117"/>
      <c r="Z153" s="117"/>
      <c r="AA153" s="116"/>
      <c r="AB153" s="115"/>
      <c r="AC153" s="115"/>
      <c r="AD153" s="115"/>
      <c r="AE153" s="115"/>
      <c r="AF153" s="115"/>
      <c r="AG153" s="5"/>
      <c r="AH153" s="5"/>
      <c r="AI153" s="4"/>
    </row>
    <row r="154" spans="1:35" hidden="1">
      <c r="B154" s="118">
        <v>7600</v>
      </c>
      <c r="F154" s="114"/>
      <c r="K154" s="119">
        <f>K27+K62+K76+K77</f>
        <v>23117991</v>
      </c>
      <c r="L154" s="119">
        <f>L27+L62+L76+L77</f>
        <v>2670000</v>
      </c>
      <c r="N154" s="119">
        <f>N27+N62+N76+N77</f>
        <v>23117991</v>
      </c>
      <c r="O154" s="119">
        <f>O27+O62+O76+O77</f>
        <v>5174060</v>
      </c>
      <c r="P154" s="119">
        <f>P27+P62+P76+P77</f>
        <v>23117991</v>
      </c>
      <c r="Q154" s="119">
        <f>Q27+Q62+Q76+Q77</f>
        <v>5174060</v>
      </c>
      <c r="R154" s="119"/>
      <c r="S154" s="119">
        <f>S27+S62+S76+S77</f>
        <v>23443611</v>
      </c>
      <c r="T154" s="119">
        <f>T27+T62+T76+T77</f>
        <v>5679680</v>
      </c>
      <c r="U154" s="119">
        <f>U27+U62+U76+U77</f>
        <v>23443611</v>
      </c>
      <c r="V154" s="119">
        <f>V27+V62+V76+V77</f>
        <v>5679680</v>
      </c>
      <c r="W154" s="28"/>
      <c r="X154" s="28"/>
      <c r="Y154" s="27">
        <f>Y27+Y62+Y76+Y77</f>
        <v>25238031</v>
      </c>
      <c r="Z154" s="27">
        <f>Z27+Z62+Z76+Z77</f>
        <v>7474100</v>
      </c>
      <c r="AA154" s="26">
        <f>AA27+AA62+AA76+AA77</f>
        <v>0</v>
      </c>
      <c r="AB154" s="28"/>
      <c r="AC154" s="27">
        <f t="shared" ref="AC154:AH154" si="38">AC27+AC62+AC76+AC77</f>
        <v>25365531</v>
      </c>
      <c r="AD154" s="27">
        <f t="shared" si="38"/>
        <v>7474100</v>
      </c>
      <c r="AE154" s="27">
        <f t="shared" si="38"/>
        <v>25465531</v>
      </c>
      <c r="AF154" s="27">
        <f t="shared" si="38"/>
        <v>10816580</v>
      </c>
      <c r="AG154" s="30">
        <f t="shared" si="38"/>
        <v>25565531</v>
      </c>
      <c r="AH154" s="30">
        <f t="shared" si="38"/>
        <v>9835644.4000000004</v>
      </c>
      <c r="AI154" s="4"/>
    </row>
    <row r="155" spans="1:35" hidden="1">
      <c r="B155" s="142" t="s">
        <v>121</v>
      </c>
      <c r="C155" s="143"/>
      <c r="F155" s="114"/>
      <c r="K155" s="27">
        <f>K79+K100+K106+K111+K113+K128+K132+K147</f>
        <v>42495039.579999998</v>
      </c>
      <c r="L155" s="27">
        <f>L79+L100+L106+L111+L113+L128+L132+L147</f>
        <v>10749245.48</v>
      </c>
      <c r="N155" s="27">
        <f>N79+N100+N106+N111+N113+N128+N132+N147</f>
        <v>42495039.579999998</v>
      </c>
      <c r="O155" s="27">
        <f>O79+O100+O106+O111+O113+O128+O132+O147</f>
        <v>13593283.579999998</v>
      </c>
      <c r="P155" s="27">
        <f>P79+P100+P106+P111+P113+P128+P132+P147</f>
        <v>42495039.579999998</v>
      </c>
      <c r="Q155" s="27">
        <f>Q79+Q100+Q106+Q111+Q113+Q128+Q132+Q147</f>
        <v>16787492.98</v>
      </c>
      <c r="R155" s="27"/>
      <c r="S155" s="27">
        <f>S79+S100+S106+S111+S113+S128+S132+S147</f>
        <v>42671539.579999998</v>
      </c>
      <c r="T155" s="27">
        <f>T79+T100+T106+T111+T113+T128+T132+T147</f>
        <v>22061785.539999999</v>
      </c>
      <c r="U155" s="27">
        <f>U79+U100+U106+U111+U113+U128+U132+U147</f>
        <v>42671539.579999998</v>
      </c>
      <c r="V155" s="26">
        <f>V79+V100+V106+V111+V113+V128+V132+V147</f>
        <v>26555134.560000006</v>
      </c>
      <c r="W155" s="28"/>
      <c r="X155" s="28"/>
      <c r="Y155" s="27">
        <f>Y79+Y100+Y106+Y111+Y113+Y128+Y132+Y147</f>
        <v>56673539.579999998</v>
      </c>
      <c r="Z155" s="26">
        <f>Z79+Z100+Z106+Z111+Z113+Z128+Z132+Z147</f>
        <v>27804798.470000003</v>
      </c>
      <c r="AA155" s="26">
        <f>AA79+AA100+AA106+AA111+AA113+AA128+AA132+AA147</f>
        <v>5855660.5700000003</v>
      </c>
      <c r="AB155" s="28"/>
      <c r="AC155" s="27">
        <f t="shared" ref="AC155:AH155" si="39">AC78+AC79+AC100+AC106+AC111+AC113+AC128+AC132+AC147</f>
        <v>56673539.579999998</v>
      </c>
      <c r="AD155" s="27">
        <f t="shared" si="39"/>
        <v>28665397.260000005</v>
      </c>
      <c r="AE155" s="27">
        <f t="shared" si="39"/>
        <v>56624635.199999996</v>
      </c>
      <c r="AF155" s="27">
        <f t="shared" si="39"/>
        <v>34422892.950000003</v>
      </c>
      <c r="AG155" s="30">
        <f t="shared" si="39"/>
        <v>56161743.199999996</v>
      </c>
      <c r="AH155" s="30">
        <f t="shared" si="39"/>
        <v>40935824.899999991</v>
      </c>
      <c r="AI155" s="4"/>
    </row>
    <row r="156" spans="1:35" hidden="1">
      <c r="B156" s="120" t="s">
        <v>122</v>
      </c>
      <c r="C156" s="121"/>
      <c r="F156" s="114"/>
      <c r="K156" s="122">
        <f>K80+K134+K136+K138+K140</f>
        <v>32498390.579999998</v>
      </c>
      <c r="L156" s="122">
        <f>L80+L134+L136+L138+L140</f>
        <v>9902040.9800000004</v>
      </c>
      <c r="N156" s="122">
        <f>N80+N134+N136+N138+N140</f>
        <v>32498390.579999998</v>
      </c>
      <c r="O156" s="122">
        <f>O80+O134+O136+O138+O140</f>
        <v>12507792.699999999</v>
      </c>
      <c r="P156" s="122">
        <f>P80+P134+P136+P138+P140</f>
        <v>32498390.579999998</v>
      </c>
      <c r="Q156" s="122">
        <f>Q80+Q134+Q136+Q138+Q140</f>
        <v>15191216.560000001</v>
      </c>
      <c r="R156" s="122"/>
      <c r="S156" s="122">
        <f>S80+S134+S136+S138+S140</f>
        <v>32498390.579999998</v>
      </c>
      <c r="T156" s="122">
        <f>T80+T134+T136+T138+T140</f>
        <v>19801922.91</v>
      </c>
      <c r="U156" s="122">
        <f>U80+U134+U136+U138+U140</f>
        <v>32498390.579999998</v>
      </c>
      <c r="V156" s="123">
        <f>V80+V134+V136+V138+V140</f>
        <v>22257319.68</v>
      </c>
      <c r="W156" s="28"/>
      <c r="X156" s="28"/>
      <c r="Y156" s="122">
        <f>Y80+Y81+Y134+Y136+Y138+Y140</f>
        <v>46565390.579999998</v>
      </c>
      <c r="Z156" s="123">
        <f>Z80+Z134+Z136+Z138+Z140</f>
        <v>22257319.68</v>
      </c>
      <c r="AA156" s="123">
        <f>AA80+AA134+AA136+AA138+AA140</f>
        <v>2403442.5699999998</v>
      </c>
      <c r="AB156" s="28"/>
      <c r="AC156" s="122">
        <f t="shared" ref="AC156:AH156" si="40">AC80+AC81+AC134+AC136+AC138+AC140</f>
        <v>46565390.579999998</v>
      </c>
      <c r="AD156" s="122">
        <f t="shared" si="40"/>
        <v>22257319.68</v>
      </c>
      <c r="AE156" s="122">
        <f t="shared" si="40"/>
        <v>46565390.579999998</v>
      </c>
      <c r="AF156" s="122">
        <f t="shared" si="40"/>
        <v>26587634.720000003</v>
      </c>
      <c r="AG156" s="124">
        <f t="shared" si="40"/>
        <v>46497390.579999998</v>
      </c>
      <c r="AH156" s="124">
        <f t="shared" si="40"/>
        <v>31755483.520000003</v>
      </c>
      <c r="AI156" s="4"/>
    </row>
    <row r="157" spans="1:35" hidden="1">
      <c r="F157" s="114"/>
      <c r="AG157" s="5"/>
      <c r="AH157" s="5"/>
      <c r="AI157" s="4"/>
    </row>
    <row r="158" spans="1:35" ht="30" hidden="1">
      <c r="A158" s="111" t="s">
        <v>129</v>
      </c>
      <c r="B158" s="112" t="s">
        <v>165</v>
      </c>
      <c r="F158" s="114"/>
      <c r="AG158" s="5"/>
      <c r="AH158" s="5"/>
      <c r="AI158" s="4"/>
    </row>
    <row r="159" spans="1:35" hidden="1">
      <c r="A159" s="111" t="s">
        <v>128</v>
      </c>
      <c r="F159" s="114"/>
      <c r="AG159" s="5"/>
      <c r="AH159" s="5"/>
      <c r="AI159" s="4"/>
    </row>
    <row r="160" spans="1:35" hidden="1">
      <c r="B160" s="68" t="s">
        <v>180</v>
      </c>
      <c r="F160" s="114"/>
      <c r="AE160" s="27">
        <f>AE15+AE45+AE46+AE48+AE49+AE58+AE60+AE67+AE80+AE81+AE134+AE136+AE138+AE140</f>
        <v>48633944.579999998</v>
      </c>
      <c r="AF160" s="27">
        <f>AF15+AF45+AF46+AF48+AF49+AF58+AF60+AF67+AF80+AF81+AF134+AF136+AF138+AF140</f>
        <v>27646217.920000002</v>
      </c>
      <c r="AG160" s="30">
        <f>AG15+AG45+AG46+AG48+AG49+AG58+AG60+AG67+AG80+AG81+AG134+AG136+AG138+AG140</f>
        <v>48554644.579999998</v>
      </c>
      <c r="AH160" s="30">
        <f>AH15+AH45+AH46+AH48+AH49+AH58+AH60+AH67+AH80+AH81+AH134+AH136+AH138+AH140</f>
        <v>33740850.020000003</v>
      </c>
      <c r="AI160" s="4"/>
    </row>
    <row r="161" spans="2:35" hidden="1">
      <c r="F161" s="114"/>
      <c r="AG161" s="5"/>
      <c r="AH161" s="5"/>
      <c r="AI161" s="4"/>
    </row>
    <row r="162" spans="2:35" hidden="1">
      <c r="F162" s="114"/>
      <c r="AG162" s="5"/>
      <c r="AH162" s="5"/>
      <c r="AI162" s="4"/>
    </row>
    <row r="163" spans="2:35">
      <c r="F163" s="114"/>
      <c r="AG163" s="5"/>
      <c r="AH163" s="5"/>
      <c r="AI163" s="4"/>
    </row>
    <row r="164" spans="2:35">
      <c r="B164" s="139" t="s">
        <v>235</v>
      </c>
      <c r="C164" s="139"/>
      <c r="F164" s="114"/>
      <c r="AG164" s="5" t="s">
        <v>230</v>
      </c>
      <c r="AH164" s="5"/>
      <c r="AI164" s="4"/>
    </row>
    <row r="165" spans="2:35">
      <c r="F165" s="114"/>
      <c r="AG165" s="5"/>
      <c r="AH165" s="5"/>
      <c r="AI165" s="4"/>
    </row>
    <row r="166" spans="2:35">
      <c r="F166" s="114"/>
      <c r="AG166" s="5"/>
      <c r="AH166" s="5"/>
      <c r="AI166" s="4"/>
    </row>
    <row r="167" spans="2:35">
      <c r="F167" s="114"/>
      <c r="AG167" s="5"/>
      <c r="AH167" s="5"/>
      <c r="AI167" s="4"/>
    </row>
    <row r="168" spans="2:35">
      <c r="F168" s="114"/>
      <c r="AG168" s="5"/>
      <c r="AH168" s="5"/>
      <c r="AI168" s="4"/>
    </row>
    <row r="169" spans="2:35">
      <c r="F169" s="114"/>
      <c r="AG169" s="5"/>
      <c r="AH169" s="5"/>
      <c r="AI169" s="4"/>
    </row>
    <row r="170" spans="2:35">
      <c r="F170" s="114"/>
      <c r="AG170" s="5"/>
      <c r="AH170" s="5"/>
      <c r="AI170" s="4"/>
    </row>
    <row r="171" spans="2:35">
      <c r="F171" s="114"/>
      <c r="AG171" s="5"/>
      <c r="AH171" s="5"/>
      <c r="AI171" s="4"/>
    </row>
    <row r="172" spans="2:35">
      <c r="F172" s="114"/>
      <c r="AG172" s="5"/>
      <c r="AH172" s="5"/>
      <c r="AI172" s="4"/>
    </row>
    <row r="173" spans="2:35">
      <c r="F173" s="114"/>
      <c r="AG173" s="5"/>
      <c r="AH173" s="5"/>
      <c r="AI173" s="4"/>
    </row>
    <row r="174" spans="2:35">
      <c r="F174" s="114"/>
      <c r="AG174" s="5"/>
      <c r="AH174" s="5"/>
      <c r="AI174" s="4"/>
    </row>
    <row r="175" spans="2:35">
      <c r="F175" s="114"/>
      <c r="AG175" s="5"/>
      <c r="AH175" s="5"/>
      <c r="AI175" s="4"/>
    </row>
    <row r="176" spans="2:35">
      <c r="F176" s="114"/>
      <c r="AG176" s="5"/>
      <c r="AH176" s="5"/>
      <c r="AI176" s="4"/>
    </row>
    <row r="177" spans="6:35">
      <c r="F177" s="114"/>
      <c r="AG177" s="5"/>
      <c r="AH177" s="5"/>
      <c r="AI177" s="4"/>
    </row>
    <row r="178" spans="6:35">
      <c r="F178" s="114"/>
      <c r="AG178" s="5"/>
      <c r="AH178" s="5"/>
      <c r="AI178" s="4"/>
    </row>
    <row r="179" spans="6:35">
      <c r="F179" s="114"/>
      <c r="AG179" s="5"/>
      <c r="AH179" s="5"/>
      <c r="AI179" s="4"/>
    </row>
    <row r="180" spans="6:35">
      <c r="F180" s="114"/>
      <c r="AG180" s="5"/>
      <c r="AH180" s="5"/>
      <c r="AI180" s="4"/>
    </row>
    <row r="181" spans="6:35">
      <c r="F181" s="114"/>
      <c r="AG181" s="5"/>
      <c r="AH181" s="5"/>
      <c r="AI181" s="4"/>
    </row>
    <row r="182" spans="6:35">
      <c r="F182" s="114"/>
      <c r="AG182" s="5"/>
      <c r="AH182" s="5"/>
      <c r="AI182" s="4"/>
    </row>
    <row r="183" spans="6:35">
      <c r="F183" s="114"/>
      <c r="AG183" s="5"/>
      <c r="AH183" s="5"/>
      <c r="AI183" s="4"/>
    </row>
    <row r="184" spans="6:35">
      <c r="F184" s="114"/>
      <c r="AG184" s="5"/>
      <c r="AH184" s="5"/>
      <c r="AI184" s="4"/>
    </row>
    <row r="185" spans="6:35">
      <c r="F185" s="114"/>
      <c r="AG185" s="5"/>
      <c r="AH185" s="5"/>
      <c r="AI185" s="4"/>
    </row>
    <row r="186" spans="6:35">
      <c r="F186" s="114"/>
      <c r="AG186" s="5"/>
      <c r="AH186" s="5"/>
      <c r="AI186" s="4"/>
    </row>
    <row r="187" spans="6:35">
      <c r="F187" s="114"/>
      <c r="AG187" s="5"/>
      <c r="AH187" s="5"/>
      <c r="AI187" s="4"/>
    </row>
    <row r="188" spans="6:35">
      <c r="F188" s="114"/>
      <c r="AG188" s="5"/>
      <c r="AH188" s="5"/>
      <c r="AI188" s="4"/>
    </row>
    <row r="189" spans="6:35">
      <c r="F189" s="114"/>
      <c r="AG189" s="5"/>
      <c r="AH189" s="5"/>
      <c r="AI189" s="4"/>
    </row>
    <row r="190" spans="6:35">
      <c r="F190" s="114"/>
      <c r="AG190" s="5"/>
      <c r="AH190" s="5"/>
      <c r="AI190" s="4"/>
    </row>
    <row r="191" spans="6:35">
      <c r="F191" s="114"/>
      <c r="AG191" s="5"/>
      <c r="AH191" s="5"/>
      <c r="AI191" s="4"/>
    </row>
    <row r="192" spans="6:35">
      <c r="F192" s="114"/>
      <c r="AG192" s="5"/>
      <c r="AH192" s="5"/>
      <c r="AI192" s="4"/>
    </row>
    <row r="193" spans="6:35">
      <c r="F193" s="114"/>
      <c r="AG193" s="5"/>
      <c r="AH193" s="5"/>
      <c r="AI193" s="4"/>
    </row>
    <row r="194" spans="6:35">
      <c r="F194" s="114"/>
      <c r="AG194" s="5"/>
      <c r="AH194" s="5"/>
      <c r="AI194" s="4"/>
    </row>
    <row r="195" spans="6:35">
      <c r="F195" s="114"/>
      <c r="AG195" s="5"/>
      <c r="AH195" s="5"/>
      <c r="AI195" s="4"/>
    </row>
    <row r="196" spans="6:35">
      <c r="F196" s="114"/>
      <c r="AG196" s="5"/>
      <c r="AH196" s="5"/>
      <c r="AI196" s="4"/>
    </row>
    <row r="197" spans="6:35">
      <c r="F197" s="114"/>
      <c r="AG197" s="5"/>
      <c r="AH197" s="5"/>
      <c r="AI197" s="4"/>
    </row>
    <row r="198" spans="6:35">
      <c r="F198" s="114"/>
      <c r="AG198" s="5"/>
      <c r="AH198" s="5"/>
      <c r="AI198" s="4"/>
    </row>
    <row r="199" spans="6:35">
      <c r="F199" s="114"/>
      <c r="AG199" s="5"/>
      <c r="AH199" s="5"/>
      <c r="AI199" s="4"/>
    </row>
    <row r="200" spans="6:35">
      <c r="F200" s="114"/>
      <c r="AG200" s="5"/>
      <c r="AH200" s="5"/>
      <c r="AI200" s="4"/>
    </row>
    <row r="201" spans="6:35">
      <c r="F201" s="114"/>
      <c r="AG201" s="5"/>
      <c r="AH201" s="5"/>
      <c r="AI201" s="4"/>
    </row>
    <row r="202" spans="6:35">
      <c r="F202" s="114"/>
      <c r="AG202" s="5"/>
      <c r="AH202" s="5"/>
      <c r="AI202" s="4"/>
    </row>
    <row r="203" spans="6:35">
      <c r="AG203" s="5"/>
      <c r="AH203" s="5"/>
      <c r="AI203" s="4"/>
    </row>
    <row r="204" spans="6:35">
      <c r="AG204" s="5"/>
      <c r="AH204" s="5"/>
      <c r="AI204" s="4"/>
    </row>
    <row r="205" spans="6:35">
      <c r="AG205" s="5"/>
      <c r="AH205" s="5"/>
      <c r="AI205" s="4"/>
    </row>
    <row r="206" spans="6:35">
      <c r="AG206" s="5"/>
      <c r="AH206" s="5"/>
      <c r="AI206" s="4"/>
    </row>
    <row r="207" spans="6:35">
      <c r="AG207" s="5"/>
      <c r="AH207" s="5"/>
      <c r="AI207" s="4"/>
    </row>
    <row r="208" spans="6:35">
      <c r="AG208" s="5"/>
      <c r="AH208" s="5"/>
      <c r="AI208" s="4"/>
    </row>
    <row r="209" spans="33:35">
      <c r="AG209" s="5"/>
      <c r="AH209" s="5"/>
      <c r="AI209" s="4"/>
    </row>
    <row r="210" spans="33:35">
      <c r="AG210" s="5"/>
      <c r="AH210" s="5"/>
      <c r="AI210" s="4"/>
    </row>
    <row r="211" spans="33:35">
      <c r="AG211" s="5"/>
      <c r="AH211" s="5"/>
      <c r="AI211" s="4"/>
    </row>
    <row r="212" spans="33:35">
      <c r="AG212" s="5"/>
      <c r="AH212" s="5"/>
      <c r="AI212" s="4"/>
    </row>
    <row r="213" spans="33:35">
      <c r="AG213" s="5"/>
      <c r="AH213" s="5"/>
      <c r="AI213" s="4"/>
    </row>
    <row r="214" spans="33:35">
      <c r="AG214" s="5"/>
      <c r="AH214" s="5"/>
      <c r="AI214" s="4"/>
    </row>
    <row r="215" spans="33:35">
      <c r="AG215" s="5"/>
      <c r="AH215" s="5"/>
      <c r="AI215" s="4"/>
    </row>
    <row r="216" spans="33:35">
      <c r="AG216" s="5"/>
      <c r="AH216" s="5"/>
      <c r="AI216" s="4"/>
    </row>
    <row r="217" spans="33:35">
      <c r="AG217" s="5"/>
      <c r="AH217" s="5"/>
      <c r="AI217" s="4"/>
    </row>
    <row r="218" spans="33:35">
      <c r="AG218" s="5"/>
      <c r="AH218" s="5"/>
      <c r="AI218" s="4"/>
    </row>
    <row r="219" spans="33:35">
      <c r="AG219" s="5"/>
      <c r="AH219" s="5"/>
      <c r="AI219" s="4"/>
    </row>
    <row r="220" spans="33:35">
      <c r="AG220" s="5"/>
      <c r="AH220" s="5"/>
      <c r="AI220" s="4"/>
    </row>
    <row r="221" spans="33:35">
      <c r="AG221" s="5"/>
      <c r="AH221" s="5"/>
      <c r="AI221" s="4"/>
    </row>
    <row r="222" spans="33:35">
      <c r="AG222" s="5"/>
      <c r="AH222" s="5"/>
      <c r="AI222" s="4"/>
    </row>
    <row r="223" spans="33:35">
      <c r="AG223" s="5"/>
      <c r="AH223" s="5"/>
      <c r="AI223" s="4"/>
    </row>
    <row r="224" spans="33:35">
      <c r="AG224" s="5"/>
      <c r="AH224" s="5"/>
      <c r="AI224" s="4"/>
    </row>
    <row r="225" spans="33:35">
      <c r="AG225" s="5"/>
      <c r="AH225" s="5"/>
      <c r="AI225" s="4"/>
    </row>
    <row r="226" spans="33:35">
      <c r="AG226" s="5"/>
      <c r="AH226" s="5"/>
      <c r="AI226" s="4"/>
    </row>
    <row r="227" spans="33:35">
      <c r="AG227" s="5"/>
      <c r="AH227" s="5"/>
      <c r="AI227" s="4"/>
    </row>
    <row r="228" spans="33:35">
      <c r="AG228" s="5"/>
      <c r="AH228" s="5"/>
      <c r="AI228" s="4"/>
    </row>
    <row r="229" spans="33:35">
      <c r="AG229" s="5"/>
      <c r="AH229" s="5"/>
      <c r="AI229" s="4"/>
    </row>
    <row r="230" spans="33:35">
      <c r="AG230" s="5"/>
      <c r="AH230" s="5"/>
      <c r="AI230" s="4"/>
    </row>
    <row r="231" spans="33:35">
      <c r="AG231" s="5"/>
      <c r="AH231" s="5"/>
      <c r="AI231" s="4"/>
    </row>
    <row r="232" spans="33:35">
      <c r="AG232" s="5"/>
      <c r="AH232" s="5"/>
      <c r="AI232" s="4"/>
    </row>
    <row r="233" spans="33:35">
      <c r="AG233" s="5"/>
      <c r="AH233" s="5"/>
      <c r="AI233" s="4"/>
    </row>
    <row r="234" spans="33:35">
      <c r="AG234" s="5"/>
      <c r="AH234" s="5"/>
      <c r="AI234" s="4"/>
    </row>
    <row r="235" spans="33:35">
      <c r="AG235" s="5"/>
      <c r="AH235" s="5"/>
      <c r="AI235" s="4"/>
    </row>
    <row r="236" spans="33:35">
      <c r="AG236" s="5"/>
      <c r="AH236" s="5"/>
      <c r="AI236" s="4"/>
    </row>
    <row r="237" spans="33:35">
      <c r="AG237" s="5"/>
      <c r="AH237" s="5"/>
      <c r="AI237" s="4"/>
    </row>
    <row r="238" spans="33:35">
      <c r="AG238" s="5"/>
      <c r="AH238" s="5"/>
      <c r="AI238" s="4"/>
    </row>
    <row r="239" spans="33:35">
      <c r="AG239" s="5"/>
      <c r="AH239" s="5"/>
      <c r="AI239" s="4"/>
    </row>
    <row r="240" spans="33:35">
      <c r="AG240" s="5"/>
      <c r="AH240" s="5"/>
      <c r="AI240" s="4"/>
    </row>
    <row r="241" spans="33:35">
      <c r="AG241" s="5"/>
      <c r="AH241" s="5"/>
      <c r="AI241" s="4"/>
    </row>
    <row r="242" spans="33:35">
      <c r="AG242" s="5"/>
      <c r="AH242" s="5"/>
      <c r="AI242" s="4"/>
    </row>
    <row r="243" spans="33:35">
      <c r="AG243" s="5"/>
      <c r="AH243" s="5"/>
      <c r="AI243" s="4"/>
    </row>
  </sheetData>
  <mergeCells count="5">
    <mergeCell ref="B164:C164"/>
    <mergeCell ref="AG2:AH2"/>
    <mergeCell ref="D8:E8"/>
    <mergeCell ref="B155:C155"/>
    <mergeCell ref="A7:AH7"/>
  </mergeCells>
  <phoneticPr fontId="0" type="noConversion"/>
  <pageMargins left="0.78740157480314965" right="0.19685039370078741" top="0.39370078740157483" bottom="0.39370078740157483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2020-01-29T08:50:41Z</cp:lastPrinted>
  <dcterms:created xsi:type="dcterms:W3CDTF">2019-01-23T14:47:06Z</dcterms:created>
  <dcterms:modified xsi:type="dcterms:W3CDTF">2020-01-29T08:50:44Z</dcterms:modified>
</cp:coreProperties>
</file>